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SPRAWOZDANIA\ROCZNE\ROCZNE\SPRAWOZDANIA 2019\ESALIENS\_SPRAWOZDANIA\dla TFI\"/>
    </mc:Choice>
  </mc:AlternateContent>
  <bookViews>
    <workbookView xWindow="240" yWindow="156" windowWidth="17160" windowHeight="11700" activeTab="4"/>
  </bookViews>
  <sheets>
    <sheet name="tabela glowna" sheetId="1" r:id="rId1"/>
    <sheet name="tabele uzupelniajace" sheetId="2" r:id="rId2"/>
    <sheet name="bilans" sheetId="4" r:id="rId3"/>
    <sheet name="rachunek wyniku" sheetId="5" r:id="rId4"/>
    <sheet name="zestawienie_zmian" sheetId="6" r:id="rId5"/>
  </sheets>
  <definedNames>
    <definedName name="_xlnm._FilterDatabase" localSheetId="1" hidden="1">'tabele uzupelniajace'!$B$2:$N$64</definedName>
    <definedName name="eFR_ARK_1_akcje">'tabele uzupelniajace'!$B$98</definedName>
    <definedName name="eFR_ARK_1_gwarant">#REF!</definedName>
    <definedName name="eFR_ARK_Akcje">'tabele uzupelniajace'!$B$2:$I$63</definedName>
    <definedName name="eFR_ARK_bilans">bilans!$B$2:$D$22</definedName>
    <definedName name="eFR_ARK_bilans_kat">bilans!$B$23:$D$39</definedName>
    <definedName name="eFR_ARK_depozyty">'tabele uzupelniajace'!$B$91:$K$95</definedName>
    <definedName name="eFR_ARK_dluzne_pap">'tabele uzupelniajace'!$B$68:$M$83</definedName>
    <definedName name="eFR_ARK_grup_kapit">#REF!</definedName>
    <definedName name="eFR_ARK_gwarant">#REF!</definedName>
    <definedName name="eFR_ARK_nota_10_zzz">#REF!</definedName>
    <definedName name="eFR_ARK_nota_11_kft">#REF!</definedName>
    <definedName name="eFR_ARK_nota_11_wtf">#REF!</definedName>
    <definedName name="eFR_ARK_nota_12_anet">#REF!</definedName>
    <definedName name="eFR_ARK_nota_12_wkat">#REF!</definedName>
    <definedName name="eFR_ARK_nota_2">#REF!</definedName>
    <definedName name="eFR_ARK_nota_3">#REF!</definedName>
    <definedName name="eFR_ARK_nota_4_1">#REF!</definedName>
    <definedName name="eFR_ARK_nota_4_2">#REF!</definedName>
    <definedName name="eFR_ARK_nota_5_1a">#REF!</definedName>
    <definedName name="eFR_ARK_nota_5_1b">#REF!</definedName>
    <definedName name="eFR_ARK_nota_5_2">#REF!</definedName>
    <definedName name="eFR_ARK_nota_5_3">#REF!</definedName>
    <definedName name="eFR_ARK_nota_7">#REF!</definedName>
    <definedName name="eFR_ARK_nota_9_rzk">#REF!</definedName>
    <definedName name="eFR_ARK_nota_9_skw">#REF!</definedName>
    <definedName name="eFR_ARK_nota_9_wal">#REF!</definedName>
    <definedName name="eFR_ARK_praw_do_akcji">'tabele uzupelniajace'!#REF!</definedName>
    <definedName name="eFR_ARK_rach_wyn">'rachunek wyniku'!$B$2:$D$31</definedName>
    <definedName name="eFR_ARK_rw_kat">'rachunek wyniku'!$B$32:$D$39</definedName>
    <definedName name="eFR_ARK_tab_glowna">'tabela glowna'!$B$2:$H$23</definedName>
    <definedName name="eFR_ARK_zest_lkat">zestawienie_zmian!$B$20:$E$79</definedName>
    <definedName name="eFR_ARK_zest_wkat">zestawienie_zmian!$B$80:$F$128</definedName>
    <definedName name="eFR_ARK_zest_zmian">zestawienie_zmian!$B$2:$E$19</definedName>
    <definedName name="eFR_ARK_zest_zmian_ukf">zestawienie_zmian!$B$129:$E$135</definedName>
  </definedNames>
  <calcPr calcId="162913"/>
</workbook>
</file>

<file path=xl/calcChain.xml><?xml version="1.0" encoding="utf-8"?>
<calcChain xmlns="http://schemas.openxmlformats.org/spreadsheetml/2006/main">
  <c r="C31" i="5" l="1"/>
  <c r="C25" i="5"/>
  <c r="C24" i="5"/>
  <c r="C9" i="5"/>
  <c r="C22" i="5"/>
  <c r="C19" i="4"/>
  <c r="C26" i="5"/>
  <c r="C29" i="5"/>
  <c r="K83" i="2"/>
  <c r="K77" i="2"/>
  <c r="K76" i="2"/>
  <c r="C10" i="1"/>
  <c r="E4" i="1"/>
  <c r="D4" i="1"/>
  <c r="C4" i="1"/>
  <c r="H23" i="1" l="1"/>
  <c r="G23" i="1"/>
  <c r="F23" i="1"/>
</calcChain>
</file>

<file path=xl/sharedStrings.xml><?xml version="1.0" encoding="utf-8"?>
<sst xmlns="http://schemas.openxmlformats.org/spreadsheetml/2006/main" count="783" uniqueCount="250">
  <si>
    <t>-</t>
  </si>
  <si>
    <t>I. Zmiana wartości aktywów netto</t>
  </si>
  <si>
    <t>3.Przewidywana liczba jednostek uczestnictwa</t>
  </si>
  <si>
    <t>Wartość według ceny nabycia w tys.</t>
  </si>
  <si>
    <t>Wartość według wyceny na dzień bilansowy w tys.</t>
  </si>
  <si>
    <t>Procentowy udział w aktywach ogółem</t>
  </si>
  <si>
    <t>Dłużne papiery wartościowe</t>
  </si>
  <si>
    <t>Suma:</t>
  </si>
  <si>
    <t>TABELA UZUPEŁNIAJĄCA
AKCJE</t>
  </si>
  <si>
    <t>Rodzaj rynku</t>
  </si>
  <si>
    <t>Nazwa rynku</t>
  </si>
  <si>
    <t>Liczba</t>
  </si>
  <si>
    <t>Kraj siedziby emitenta</t>
  </si>
  <si>
    <t>AKTYWNY RYNEK REGULOWANY</t>
  </si>
  <si>
    <t>KRKA DD NOVO MESTO (SI0031102120)</t>
  </si>
  <si>
    <t>LJUBLJANSKA BORZA</t>
  </si>
  <si>
    <t>SŁOWENIA</t>
  </si>
  <si>
    <t>STARS GROUP INC/THE (CA85570W1005)</t>
  </si>
  <si>
    <t>TORONTO STOCK EXCHANGE</t>
  </si>
  <si>
    <t>KANADA</t>
  </si>
  <si>
    <t>ROVIO ENTERTAINMENT OY (FI4000266804)</t>
  </si>
  <si>
    <t>NASDAQ OMX Helsinki Oy</t>
  </si>
  <si>
    <t>FINLANDIA</t>
  </si>
  <si>
    <t>SCHLUMBERGER LTD (AN8068571086)</t>
  </si>
  <si>
    <t>NEW YORK STOCK EXCHANGE</t>
  </si>
  <si>
    <t>STANY ZJEDNOCZONE</t>
  </si>
  <si>
    <t>ONCOARENDI THERAPEUTICS S.A. (PLONCTH00011)</t>
  </si>
  <si>
    <t>GIEŁDA PAPIERÓW WARTOŚCIOWYCH W WARSZAWIE S.A.</t>
  </si>
  <si>
    <t>POLSKA</t>
  </si>
  <si>
    <t>MIPS AB (SE0009216278)</t>
  </si>
  <si>
    <t>STOCKHOLM STOCK EXCHANGE</t>
  </si>
  <si>
    <t>SZWECJA</t>
  </si>
  <si>
    <t>AGNICO EAGLE MINES LTD (CA0084741085)</t>
  </si>
  <si>
    <t>KIRKLAND LAKE GOLD LTD (CA49741E1007)</t>
  </si>
  <si>
    <t>MBANK S.A. (PLBRE0000012)</t>
  </si>
  <si>
    <t>ING BANK ŚLĄSKI S.A. (PLBSK0000017)</t>
  </si>
  <si>
    <t>EUROCASH S.A. (PLEURCH00011)</t>
  </si>
  <si>
    <t>GIEŁDA PAPIERÓW WARTOŚCIOWYCH W WARSZAWIE S.A. (PLGPW0000017)</t>
  </si>
  <si>
    <t>BANK HANDLOWY W WARSZAWIE S.A. (PLBH00000012)</t>
  </si>
  <si>
    <t>GRUPA KĘTY S.A. (PLKETY000011)</t>
  </si>
  <si>
    <t>KRUK S.A. (PLKRK0000010)</t>
  </si>
  <si>
    <t>BANK POLSKA KASA OPIEKI S.A. (PLPEKAO00016)</t>
  </si>
  <si>
    <t>POLSKIE GÓRNICTWO NAFTOWE I GAZOWNICTWO S.A. (PLPGNIG00014)</t>
  </si>
  <si>
    <t>POLSKI KONCERN NAFTOWY ORLEN S.A. (PLPKN0000018)</t>
  </si>
  <si>
    <t>POWSZECHNA KASA OSZCZĘDNOŚCI BANK POLSKI S.A. (PLPKO0000016)</t>
  </si>
  <si>
    <t>CYFROWY POLSAT S.A. (PLCFRPT00013)</t>
  </si>
  <si>
    <t>POWSZECHNY ZAKŁAD UBEZPIECZEŃ S.A. (PLPZU0000011)</t>
  </si>
  <si>
    <t>ASSECO POLAND S.A. (PLSOFTB00016)</t>
  </si>
  <si>
    <t>SYGNITY S.A. (PLCMPLD00016)</t>
  </si>
  <si>
    <t>ORANGE POLSKA S.A. (PLTLKPL00017)</t>
  </si>
  <si>
    <t>BSC DRUKARNIA OPAKOWAŃ S.A. (PLBSCDO00017)</t>
  </si>
  <si>
    <t>BARRICK GOLD CORP (CA0679011084)</t>
  </si>
  <si>
    <t>CEZ A.S. (CZ0005112300)</t>
  </si>
  <si>
    <t>PRAGUE STOCK EXCHANGE</t>
  </si>
  <si>
    <t>CZECHY</t>
  </si>
  <si>
    <t>JERONIMO MARTINS SGPS S.A. (PTJMT0AE0001)</t>
  </si>
  <si>
    <t>BOLSA DE LISBOA</t>
  </si>
  <si>
    <t>PORTUGALIA</t>
  </si>
  <si>
    <t>SANTANDER BANK POLSKA S.A. (PLBZ00000044)</t>
  </si>
  <si>
    <t>INTER CARS S.A. (PLINTCS00010)</t>
  </si>
  <si>
    <t>COMARCH S.A. (PLCOMAR00012)</t>
  </si>
  <si>
    <t>PRZEDSIĘBIORSTWO MODERNIZACJI URZĄDZEŃ ENERGETYCZNYCH REMAK S.A. (PLREMAK00016)</t>
  </si>
  <si>
    <t>INSTAL KRAKÓW S.A. (PLINSTK00013)</t>
  </si>
  <si>
    <t>ZESPÓŁ ELEKTROCIEPŁOWNI WROCŁAWSKICH KOGENERACJA S.A. (PLKGNRC00015)</t>
  </si>
  <si>
    <t>LIBET S.A. (PLLBT0000013)</t>
  </si>
  <si>
    <t>ERSTE GROUP BANK AG (AT0000652011)</t>
  </si>
  <si>
    <t>WIENNER BOERSE AG</t>
  </si>
  <si>
    <t>AUSTRIA</t>
  </si>
  <si>
    <t>WIRECARD A.G. (DE0007472060)</t>
  </si>
  <si>
    <t>NIEMCY</t>
  </si>
  <si>
    <t>AILLERON S.A. (PLWNDMB00010)</t>
  </si>
  <si>
    <t>CENTRUM MEDYCZNE ENEL-MED S.A. (PLENLMD00017)</t>
  </si>
  <si>
    <t>AMBRA S.A. (PLAMBRA00013)</t>
  </si>
  <si>
    <t>OMV AG (AT0000743059)</t>
  </si>
  <si>
    <t>NEWMONT GOLDCORP CORPORATION (US6516391066)</t>
  </si>
  <si>
    <t>LIVECHAT SOFTWARE S.A. (PLLVTSF00010)</t>
  </si>
  <si>
    <t>PHARMENA S.A. (PLPHRMN00011)</t>
  </si>
  <si>
    <t>EXXON MOBIL CORP (US30231G1022)</t>
  </si>
  <si>
    <t>CHEVRON CORP (US1667641005)</t>
  </si>
  <si>
    <t>WITTCHEN S.A. (PLWTCHN00030)</t>
  </si>
  <si>
    <t>PGS SOFTWARE SA (PLSFTWR00015)</t>
  </si>
  <si>
    <t>POLSKI BANK KOMÓREK MACIERZYSTYCH S.A. (PLPBKM000012)</t>
  </si>
  <si>
    <t>KAMBI GROUP PLC (MT0000780107)</t>
  </si>
  <si>
    <t>MALTA</t>
  </si>
  <si>
    <t>SILTRONIC AG (DE000WAF3001)</t>
  </si>
  <si>
    <t>CELON PHARMA S.A. (PLCLNPH00015)</t>
  </si>
  <si>
    <t>BIURO INWESTYCJI KAPITAŁOWYCH S.A. (PLBIKPT00014)</t>
  </si>
  <si>
    <t>DINO POLSKA S.A. (PLDINPL00011)</t>
  </si>
  <si>
    <t>PLAY COMMUNICATIONS S.A. (LU1642887738)</t>
  </si>
  <si>
    <t>LUKSEMBURG</t>
  </si>
  <si>
    <t>AKTYWNY RYNEK NIEREGULOWANY</t>
  </si>
  <si>
    <t>SCOPE FLUIDICS S.A. (PLSCPFL00018)</t>
  </si>
  <si>
    <t>ALTERNATYWNY SYSTEM OBROTU NEWCONNECT</t>
  </si>
  <si>
    <t>NIENOTOWANE NA AKTYWNYM RYNKU</t>
  </si>
  <si>
    <t>BILANS</t>
  </si>
  <si>
    <t>na dzień
31-12-2019</t>
  </si>
  <si>
    <t>na dzień
31-12-2018</t>
  </si>
  <si>
    <t>I. Aktywa</t>
  </si>
  <si>
    <t>1) Środki pieniężne i ich ekwiwalenty</t>
  </si>
  <si>
    <t>2) Należności</t>
  </si>
  <si>
    <t>3) Transakcje przy zobowiązaniu się drugiej strony do odkupu</t>
  </si>
  <si>
    <t>4) Składniki lokat notowane na aktywnym rynku, w tym:</t>
  </si>
  <si>
    <t>- dłużne papiery wartościowe</t>
  </si>
  <si>
    <t>5) Składniki lokat nienotowane na aktywnym rynku, w tym:</t>
  </si>
  <si>
    <t>6) Nieruchomości</t>
  </si>
  <si>
    <t>7) Pozostałe aktywa</t>
  </si>
  <si>
    <t>II. Zobowiązania</t>
  </si>
  <si>
    <t>III. Aktywa netto (I - II)</t>
  </si>
  <si>
    <t>IV. Kapitał funduszu/subfunduszu</t>
  </si>
  <si>
    <t>1) Kapitał wpłacony</t>
  </si>
  <si>
    <t>2) Kapitał wypłacony (wielkość ujemna)</t>
  </si>
  <si>
    <t>V. Dochody zatrzymane</t>
  </si>
  <si>
    <t>1) Zakumulowane, nierozdysponowane przychody z lokat netto</t>
  </si>
  <si>
    <t>2) Zakumulowany, nierozdysponowany zrealizowany zysk (strata) ze zbycia lokat</t>
  </si>
  <si>
    <t>VI. Wzrost (spadek) wartości lokat w odniesieniu do ceny nabycia</t>
  </si>
  <si>
    <t>VII. Kapitał funduszu/subfunduszu i zakumulowany wynik z operacji (IV+V+/-VI)</t>
  </si>
  <si>
    <t>Liczba zarejestrowanych jednostek uczestnictwa</t>
  </si>
  <si>
    <t>Kategoria A</t>
  </si>
  <si>
    <t>Kategoria E</t>
  </si>
  <si>
    <t>Kategoria F</t>
  </si>
  <si>
    <t>Kategoria G</t>
  </si>
  <si>
    <t>Kategoria H</t>
  </si>
  <si>
    <t>Kategoria V</t>
  </si>
  <si>
    <t>Wartość aktywów netto na jednostkę uczestnictwa</t>
  </si>
  <si>
    <t>TABELA UZUPEŁNIAJĄCA
DEPOZYTY</t>
  </si>
  <si>
    <t>Nazwa banku</t>
  </si>
  <si>
    <t>Kraj siedziby banku</t>
  </si>
  <si>
    <t>Waluta</t>
  </si>
  <si>
    <t>Warunki oprocentowania</t>
  </si>
  <si>
    <t>Wartość według ceny nabycia w danej walucie w tys.</t>
  </si>
  <si>
    <t>Wartość według wyceny na dzień bilansowy w danej walucie w tys.</t>
  </si>
  <si>
    <t>W walutach państw należących do OECD</t>
  </si>
  <si>
    <t>ING BANK ŚLĄSKI S.A.</t>
  </si>
  <si>
    <t>PLN</t>
  </si>
  <si>
    <t>1,1889% (STAŁE)</t>
  </si>
  <si>
    <t>W walutach państw nienależących do OECD</t>
  </si>
  <si>
    <t>TABELA UZUPEŁNIAJĄCA
DŁUŻNE PAPIERY WARTOŚCIOWE</t>
  </si>
  <si>
    <t>Emitent</t>
  </si>
  <si>
    <t>Termin wykupu</t>
  </si>
  <si>
    <t>Wartość nominalna</t>
  </si>
  <si>
    <t>O terminie wykupu do 1 roku</t>
  </si>
  <si>
    <t>Obligacje</t>
  </si>
  <si>
    <t>Bony skarbowe</t>
  </si>
  <si>
    <t xml:space="preserve">Bony pieniężne </t>
  </si>
  <si>
    <t>Inne</t>
  </si>
  <si>
    <t>O terminie wykupu powyżej 1 roku</t>
  </si>
  <si>
    <t>DS1021 (PL0000106670)</t>
  </si>
  <si>
    <t>TREASURY BONDSPOT POLAND</t>
  </si>
  <si>
    <t>SKARB PAŃSTWA RZECZYPOSPOLITEJ POLSKIEJ</t>
  </si>
  <si>
    <t>5,7500% (STAŁY KUPON)</t>
  </si>
  <si>
    <t>PS0421 (PL0000108916)</t>
  </si>
  <si>
    <t>2,0000% (STAŁY KUPON)</t>
  </si>
  <si>
    <t>PS0721 (PL0000109153)</t>
  </si>
  <si>
    <t>1,7500% (STAŁY KUPON)</t>
  </si>
  <si>
    <t>od 01-01-2019 
do 31-12-2019</t>
  </si>
  <si>
    <t>od 01-01-2018 
do 31-12-2018</t>
  </si>
  <si>
    <t>Nieruchomości</t>
  </si>
  <si>
    <t>Pozostałe</t>
  </si>
  <si>
    <t>Wynagrodzenie dla Towarzystwa</t>
  </si>
  <si>
    <t>Wynagrodzenie dla podmiotów prowadzących dystrybucję</t>
  </si>
  <si>
    <t>Opłaty dla depozytariusza</t>
  </si>
  <si>
    <t>Opłaty związane z prowadzeniem rejestru aktywów</t>
  </si>
  <si>
    <t>Opłaty za zezwolenia oraz rejestracyjne</t>
  </si>
  <si>
    <t>Usługi w zakresie rachunkowości</t>
  </si>
  <si>
    <t>Usługi w zakresie zarządzania aktywami funduszu/subfunduszu</t>
  </si>
  <si>
    <t>Usługi prawne</t>
  </si>
  <si>
    <t>Usługi wydawnicze, w tym poligraficzne</t>
  </si>
  <si>
    <t>Koszty odsetkowe</t>
  </si>
  <si>
    <t>Koszty związane z posiadaniem nieruchomości</t>
  </si>
  <si>
    <t>Ujemne saldo różnic kursowych</t>
  </si>
  <si>
    <t>Depozyty</t>
  </si>
  <si>
    <t>Akcje</t>
  </si>
  <si>
    <t>Warranty subskrypcyjne</t>
  </si>
  <si>
    <t>Prawa do akcji</t>
  </si>
  <si>
    <t>Prawa poboru</t>
  </si>
  <si>
    <t>Kwity depozytowe</t>
  </si>
  <si>
    <t>Listy zastawne</t>
  </si>
  <si>
    <t>Instrumenty pochodne</t>
  </si>
  <si>
    <t>Udziały w spółkach z ograniczoną odpowiedzialnością</t>
  </si>
  <si>
    <t>Jednostki uczestnictwa</t>
  </si>
  <si>
    <t>Certyfikaty inwestycyjne</t>
  </si>
  <si>
    <t>Tytuły uczestnictwa emitowane przez instytucje wspólnego inwestowania mające siedzibę za granicą</t>
  </si>
  <si>
    <t>Wierzytelności</t>
  </si>
  <si>
    <t>Weksle</t>
  </si>
  <si>
    <t>Waluty</t>
  </si>
  <si>
    <t>Statki morskie</t>
  </si>
  <si>
    <t>RACHUNEK WYNIKU Z OPERACJI</t>
  </si>
  <si>
    <t>I. Przychody z lokat</t>
  </si>
  <si>
    <t>Dywidendy i inne udziały w zyskach</t>
  </si>
  <si>
    <t>Przychody odsetkowe</t>
  </si>
  <si>
    <t>Przychody związane z posiadaniem nieruchomości</t>
  </si>
  <si>
    <t>Dodatnie saldo różnic kursowych</t>
  </si>
  <si>
    <t>II. Koszty funduszu/subfunduszu</t>
  </si>
  <si>
    <t>III. Koszty pokrywane przez towarzystwo</t>
  </si>
  <si>
    <t>IV. Koszty funduszu/subfunduszu netto (II-III)</t>
  </si>
  <si>
    <t>V. Przychody z lokat netto (I-IV)</t>
  </si>
  <si>
    <t>VI. Zrealizowany i niezrealizowany zysk (strata)</t>
  </si>
  <si>
    <t>1. Zrealizowany zysk (strata) ze zbycia lokat, w tym:</t>
  </si>
  <si>
    <t>- z tytułu różnic kursowych</t>
  </si>
  <si>
    <t>2. Wzrost (spadek) niezrealizowanego zysku (straty) z wyceny lokat, w tym:</t>
  </si>
  <si>
    <t>VII. Wynik z operacji (V+-VI)</t>
  </si>
  <si>
    <t>Wynik z operacji przypadający na jednostkę uczestnictwa</t>
  </si>
  <si>
    <t>TABELA GŁÓWNA
SKŁADNIKI LOKAT</t>
  </si>
  <si>
    <t>II. Zmiana liczby jednostek uczestnictwa</t>
  </si>
  <si>
    <t>1. Zmiana liczby jednostek w okresie sprawozdawczym</t>
  </si>
  <si>
    <t>Liczba zbytych jednostek uczestnictwa</t>
  </si>
  <si>
    <t>Liczba odkupionych jednostek uczestnictwa</t>
  </si>
  <si>
    <t>Saldo zmian</t>
  </si>
  <si>
    <t>2. Zmiana liczby jednostek od początku działalności funduszu/subfunduszu</t>
  </si>
  <si>
    <t>III. Zmiana wartości aktywów netto na jednostkę uczestnictwa</t>
  </si>
  <si>
    <t>1. Wartość aktywów netto na jednostkę uczestnictwa na koniec poprzedniego okresu sprawozdawczego</t>
  </si>
  <si>
    <t>2.  Wartość aktywów netto na jednostkę uczestnictwa na koniec bieżącego okresu sprawozdawczego</t>
  </si>
  <si>
    <t>3. Procentowa zmiana wartości aktywów netto na jednostkę uczestnictwa w okresie sprawozdawczym</t>
  </si>
  <si>
    <t>4. Minimalna wartość aktywów netto na jednostkę uczestnictwa w okresie sprawozdawczym i data wyceny</t>
  </si>
  <si>
    <t>5. Maksymalna wartość aktywów netto na jednostkę uczestnictwa w okresie sprawozdawczym i data wyceny</t>
  </si>
  <si>
    <t>6. Wartość aktywów netto na jednostkę uczestnictwa wg ostatniej wyceny w okresie sprawozdawczym</t>
  </si>
  <si>
    <t>ZESTAWIENIE ZMIAN W AKTYWACH NETTO</t>
  </si>
  <si>
    <t>1. Wartość aktywów netto na koniec poprzedniego okresu sprawozdawczego</t>
  </si>
  <si>
    <t>2. Wynik z operacji za okres sprawozdawczy</t>
  </si>
  <si>
    <t>a) przychody z lokat netto</t>
  </si>
  <si>
    <t>b) zrealizowany zysk (strata) ze zbycia lokat</t>
  </si>
  <si>
    <t>c) wzrost (spadek) niezrealizowanego zysku (straty) z wyceny lokat</t>
  </si>
  <si>
    <t>3. Zmiana w aktywach netto z tytułu wyniku z operacji</t>
  </si>
  <si>
    <t>4. Dystrybucja dochodów (przychodów) funduszu/subfunduszu (razem):</t>
  </si>
  <si>
    <t>a) z przychodów z lokat netto</t>
  </si>
  <si>
    <t>b) ze zrealizowanego zysku ze zbycia lokat</t>
  </si>
  <si>
    <t>c) z przychodów ze zbycia lokat</t>
  </si>
  <si>
    <t>5. Zmiany w kapitale w okresie sprawozdawczym (razem)</t>
  </si>
  <si>
    <t>a) zmiana kapitału wpłaconego (powiększenie kapitału)</t>
  </si>
  <si>
    <t>b) zmiana kapitału wypłaconego (zmniejszenie kapitału)</t>
  </si>
  <si>
    <t>6. Łączna zmiana aktywów netto w okresie sprawozdawczym (3-4+-5)</t>
  </si>
  <si>
    <t>7. Wartość aktywów netto na koniec okresu sprawozdawczego</t>
  </si>
  <si>
    <t>8. Średnia wartość aktywów netto w okresie sprawozdawczym</t>
  </si>
  <si>
    <t>IV. Procentowy udział kosztów funduszu/subfunduszu w średniej wartości aktywów netto, w tym:</t>
  </si>
  <si>
    <t>Kategoria S</t>
  </si>
  <si>
    <t>Wartość</t>
  </si>
  <si>
    <t>Data wyceny</t>
  </si>
  <si>
    <t xml:space="preserve"> </t>
  </si>
  <si>
    <t>Lokata 2 DNIOWA 2020-01-02</t>
  </si>
  <si>
    <t>NASDAQ GLOBAL SELECT</t>
  </si>
  <si>
    <t>DATAWALK S.A. seria N (PLPILAB00012)</t>
  </si>
  <si>
    <t>DEUTSCHE BÖRSE XETRA</t>
  </si>
  <si>
    <t>TABELA UZUPEŁNIAJĄCA
INSTRUMENTY POCHODNE</t>
  </si>
  <si>
    <t>Emitent (wystawca)</t>
  </si>
  <si>
    <t>Kraj siedziby emitenta (wystawcy)</t>
  </si>
  <si>
    <t>Instrument bazowy</t>
  </si>
  <si>
    <t>Wystandaryzowane instrumenty pochodne</t>
  </si>
  <si>
    <t>Niewystandaryzowane instrumenty pochodne</t>
  </si>
  <si>
    <t>NIE DOTYCZY</t>
  </si>
  <si>
    <t>Forward SEK/PLN, 2020.02.01 (-)  (Krótka)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</si>
</sst>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z_ł_-;\-* #,##0.00\ _z_ł_-;_-* &quot;-&quot;??\ _z_ł_-;_-@_-"/>
    <numFmt numFmtId="165" formatCode="##0.00\%"/>
    <numFmt numFmtId="166" formatCode="#,##0.0000"/>
    <numFmt numFmtId="167" formatCode="##0.0000\%"/>
    <numFmt numFmtId="168" formatCode="#,##0.00\%"/>
    <numFmt numFmtId="169" formatCode="dd\-mm\-yyyy"/>
    <numFmt numFmtId="172" formatCode="0.000%"/>
  </numFmts>
  <fonts count="14">
    <font>
      <sz val="11"/>
      <color theme="1"/>
      <name val="Czcionka tekstu podstawowego"/>
      <charset val="238"/>
    </font>
    <font>
      <sz val="7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sz val="7"/>
      <color rgb="FF000000"/>
      <name val="Arial"/>
      <family val="2"/>
      <charset val="238"/>
    </font>
    <font>
      <sz val="11"/>
      <color theme="1"/>
      <name val="Czcionka tekstu podstawowego"/>
      <charset val="238"/>
    </font>
    <font>
      <b/>
      <sz val="7"/>
      <color rgb="FF000000"/>
      <name val="Arial"/>
      <family val="2"/>
      <charset val="238"/>
    </font>
    <font>
      <sz val="7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</font>
    <font>
      <b/>
      <sz val="7"/>
      <name val="Arial"/>
      <family val="2"/>
      <charset val="238"/>
    </font>
    <font>
      <sz val="7"/>
      <name val="Arial"/>
      <family val="2"/>
      <charset val="238"/>
    </font>
    <font>
      <sz val="11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D8E4BD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4" fontId="8" fillId="0" borderId="0" applyFont="0" applyFill="0" applyBorder="0" applyAlignment="0" applyProtection="0"/>
    <xf numFmtId="0" fontId="9" fillId="0" borderId="0">
      <alignment vertical="center"/>
    </xf>
    <xf numFmtId="0" fontId="10" fillId="0" borderId="0"/>
    <xf numFmtId="164" fontId="4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165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 indent="1"/>
    </xf>
    <xf numFmtId="3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 indent="2"/>
    </xf>
    <xf numFmtId="165" fontId="2" fillId="0" borderId="1" xfId="0" applyNumberFormat="1" applyFont="1" applyFill="1" applyBorder="1" applyAlignment="1">
      <alignment horizontal="right" vertical="center" wrapText="1"/>
    </xf>
    <xf numFmtId="167" fontId="1" fillId="0" borderId="1" xfId="0" applyNumberFormat="1" applyFont="1" applyFill="1" applyBorder="1" applyAlignment="1">
      <alignment horizontal="right" vertical="center" wrapText="1"/>
    </xf>
    <xf numFmtId="1" fontId="2" fillId="0" borderId="1" xfId="0" applyNumberFormat="1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1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 indent="3"/>
    </xf>
    <xf numFmtId="0" fontId="2" fillId="0" borderId="1" xfId="0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right" vertical="center" wrapText="1"/>
    </xf>
    <xf numFmtId="4" fontId="6" fillId="0" borderId="1" xfId="1" applyNumberFormat="1" applyFont="1" applyFill="1" applyBorder="1" applyAlignment="1">
      <alignment horizontal="right" vertical="center" wrapText="1"/>
    </xf>
    <xf numFmtId="0" fontId="7" fillId="0" borderId="1" xfId="1" applyNumberFormat="1" applyFont="1" applyFill="1" applyBorder="1" applyAlignment="1">
      <alignment horizontal="left" vertical="center" wrapText="1"/>
    </xf>
    <xf numFmtId="3" fontId="7" fillId="0" borderId="1" xfId="1" applyNumberFormat="1" applyFont="1" applyFill="1" applyBorder="1" applyAlignment="1">
      <alignment horizontal="right" vertical="center" wrapText="1"/>
    </xf>
    <xf numFmtId="0" fontId="7" fillId="3" borderId="1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left" vertical="center" wrapText="1"/>
    </xf>
    <xf numFmtId="0" fontId="6" fillId="0" borderId="1" xfId="1" applyNumberFormat="1" applyFont="1" applyFill="1" applyBorder="1" applyAlignment="1">
      <alignment horizontal="left" vertical="center" wrapText="1" indent="1"/>
    </xf>
    <xf numFmtId="0" fontId="6" fillId="0" borderId="1" xfId="1" applyNumberFormat="1" applyFont="1" applyFill="1" applyBorder="1" applyAlignment="1">
      <alignment horizontal="left" vertical="center" wrapText="1" indent="2"/>
    </xf>
    <xf numFmtId="165" fontId="7" fillId="0" borderId="1" xfId="1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65" fontId="1" fillId="0" borderId="1" xfId="0" applyNumberFormat="1" applyFont="1" applyFill="1" applyBorder="1" applyAlignment="1">
      <alignment horizontal="left" vertical="center" wrapText="1"/>
    </xf>
    <xf numFmtId="169" fontId="1" fillId="0" borderId="1" xfId="0" applyNumberFormat="1" applyFont="1" applyFill="1" applyBorder="1" applyAlignment="1">
      <alignment horizontal="right" vertical="center" wrapText="1"/>
    </xf>
    <xf numFmtId="0" fontId="0" fillId="0" borderId="0" xfId="0"/>
    <xf numFmtId="0" fontId="1" fillId="4" borderId="1" xfId="0" applyFont="1" applyFill="1" applyBorder="1" applyAlignment="1">
      <alignment horizontal="left" vertical="center" wrapText="1" indent="1"/>
    </xf>
    <xf numFmtId="3" fontId="2" fillId="4" borderId="1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4" fontId="0" fillId="0" borderId="0" xfId="0" applyNumberFormat="1"/>
    <xf numFmtId="10" fontId="0" fillId="0" borderId="0" xfId="2" applyNumberFormat="1" applyFont="1"/>
    <xf numFmtId="172" fontId="0" fillId="0" borderId="0" xfId="2" applyNumberFormat="1" applyFont="1"/>
    <xf numFmtId="1" fontId="1" fillId="0" borderId="1" xfId="0" applyNumberFormat="1" applyFont="1" applyFill="1" applyBorder="1" applyAlignment="1">
      <alignment horizontal="left" vertical="center" wrapText="1"/>
    </xf>
    <xf numFmtId="172" fontId="0" fillId="0" borderId="0" xfId="2" applyNumberFormat="1" applyFont="1" applyFill="1"/>
    <xf numFmtId="3" fontId="1" fillId="4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165" fontId="1" fillId="0" borderId="1" xfId="0" applyNumberFormat="1" applyFont="1" applyFill="1" applyBorder="1" applyAlignment="1">
      <alignment horizontal="right" vertical="center" wrapText="1"/>
    </xf>
    <xf numFmtId="165" fontId="1" fillId="4" borderId="1" xfId="0" applyNumberFormat="1" applyFont="1" applyFill="1" applyBorder="1" applyAlignment="1">
      <alignment horizontal="right" vertical="center" wrapText="1"/>
    </xf>
    <xf numFmtId="165" fontId="2" fillId="4" borderId="1" xfId="0" applyNumberFormat="1" applyFont="1" applyFill="1" applyBorder="1" applyAlignment="1">
      <alignment horizontal="right" vertical="center" wrapText="1"/>
    </xf>
    <xf numFmtId="3" fontId="1" fillId="4" borderId="1" xfId="0" applyNumberFormat="1" applyFont="1" applyFill="1" applyBorder="1" applyAlignment="1">
      <alignment horizontal="left" vertical="center" wrapText="1"/>
    </xf>
    <xf numFmtId="165" fontId="1" fillId="0" borderId="1" xfId="0" applyNumberFormat="1" applyFont="1" applyFill="1" applyBorder="1" applyAlignment="1">
      <alignment horizontal="right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166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14" fontId="5" fillId="2" borderId="5" xfId="0" applyNumberFormat="1" applyFont="1" applyFill="1" applyBorder="1" applyAlignment="1">
      <alignment horizontal="center" vertical="center" wrapText="1"/>
    </xf>
    <xf numFmtId="14" fontId="5" fillId="2" borderId="6" xfId="0" applyNumberFormat="1" applyFont="1" applyFill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right" vertical="center" wrapText="1"/>
    </xf>
    <xf numFmtId="3" fontId="11" fillId="0" borderId="1" xfId="1" applyNumberFormat="1" applyFont="1" applyFill="1" applyBorder="1" applyAlignment="1">
      <alignment horizontal="right" vertical="center" wrapText="1"/>
    </xf>
    <xf numFmtId="3" fontId="12" fillId="0" borderId="1" xfId="0" applyNumberFormat="1" applyFont="1" applyFill="1" applyBorder="1" applyAlignment="1">
      <alignment horizontal="right" vertical="center" wrapText="1"/>
    </xf>
    <xf numFmtId="3" fontId="12" fillId="0" borderId="1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3" fontId="12" fillId="0" borderId="5" xfId="0" applyNumberFormat="1" applyFont="1" applyFill="1" applyBorder="1" applyAlignment="1">
      <alignment horizontal="right" vertical="center" wrapText="1"/>
    </xf>
    <xf numFmtId="3" fontId="12" fillId="0" borderId="4" xfId="0" applyNumberFormat="1" applyFont="1" applyFill="1" applyBorder="1" applyAlignment="1">
      <alignment horizontal="right" vertical="center" wrapText="1"/>
    </xf>
    <xf numFmtId="166" fontId="12" fillId="0" borderId="5" xfId="0" applyNumberFormat="1" applyFont="1" applyFill="1" applyBorder="1" applyAlignment="1">
      <alignment horizontal="right" vertical="center" wrapText="1"/>
    </xf>
    <xf numFmtId="166" fontId="12" fillId="0" borderId="4" xfId="0" applyNumberFormat="1" applyFont="1" applyFill="1" applyBorder="1" applyAlignment="1">
      <alignment horizontal="right" vertical="center" wrapText="1"/>
    </xf>
    <xf numFmtId="166" fontId="12" fillId="0" borderId="1" xfId="0" applyNumberFormat="1" applyFont="1" applyFill="1" applyBorder="1" applyAlignment="1">
      <alignment horizontal="right" vertical="center" wrapText="1"/>
    </xf>
    <xf numFmtId="166" fontId="12" fillId="0" borderId="3" xfId="0" applyNumberFormat="1" applyFont="1" applyFill="1" applyBorder="1" applyAlignment="1">
      <alignment horizontal="right" vertical="center" wrapText="1"/>
    </xf>
    <xf numFmtId="0" fontId="12" fillId="0" borderId="5" xfId="0" applyFont="1" applyFill="1" applyBorder="1" applyAlignment="1">
      <alignment horizontal="right" vertical="center" wrapText="1"/>
    </xf>
    <xf numFmtId="0" fontId="13" fillId="0" borderId="4" xfId="0" applyFont="1" applyFill="1" applyBorder="1" applyAlignment="1">
      <alignment horizontal="right" vertical="center" wrapText="1"/>
    </xf>
    <xf numFmtId="4" fontId="12" fillId="0" borderId="5" xfId="0" applyNumberFormat="1" applyFont="1" applyFill="1" applyBorder="1" applyAlignment="1">
      <alignment horizontal="right" vertical="center" wrapText="1"/>
    </xf>
    <xf numFmtId="4" fontId="12" fillId="0" borderId="4" xfId="0" applyNumberFormat="1" applyFont="1" applyFill="1" applyBorder="1" applyAlignment="1">
      <alignment horizontal="right" vertical="center" wrapText="1"/>
    </xf>
    <xf numFmtId="4" fontId="12" fillId="0" borderId="5" xfId="0" applyNumberFormat="1" applyFont="1" applyFill="1" applyBorder="1" applyAlignment="1">
      <alignment horizontal="center" vertical="center" wrapText="1"/>
    </xf>
    <xf numFmtId="4" fontId="12" fillId="0" borderId="4" xfId="0" applyNumberFormat="1" applyFont="1" applyFill="1" applyBorder="1" applyAlignment="1">
      <alignment horizontal="center" vertical="center" wrapText="1"/>
    </xf>
    <xf numFmtId="168" fontId="12" fillId="0" borderId="5" xfId="0" applyNumberFormat="1" applyFont="1" applyFill="1" applyBorder="1" applyAlignment="1">
      <alignment horizontal="center" vertical="center" wrapText="1"/>
    </xf>
    <xf numFmtId="168" fontId="12" fillId="0" borderId="4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right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right" vertical="center" wrapText="1"/>
    </xf>
    <xf numFmtId="165" fontId="12" fillId="0" borderId="1" xfId="0" applyNumberFormat="1" applyFont="1" applyFill="1" applyBorder="1" applyAlignment="1">
      <alignment horizontal="right" vertical="center" wrapText="1"/>
    </xf>
  </cellXfs>
  <cellStyles count="8">
    <cellStyle name="˙˙˙" xfId="5"/>
    <cellStyle name="Dziesiętny" xfId="1" builtinId="3"/>
    <cellStyle name="Dziesiętny 2" xfId="7"/>
    <cellStyle name="Dziesiętny 3 3" xfId="4"/>
    <cellStyle name="Normal" xfId="6"/>
    <cellStyle name="Normalny" xfId="0" builtinId="0"/>
    <cellStyle name="Normalny 2" xfId="3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5"/>
  <sheetViews>
    <sheetView topLeftCell="B1" zoomScale="90" zoomScaleNormal="90" workbookViewId="0">
      <selection activeCell="D24" sqref="D24"/>
    </sheetView>
  </sheetViews>
  <sheetFormatPr defaultRowHeight="13.8"/>
  <cols>
    <col min="1" max="1" width="3.19921875" customWidth="1"/>
    <col min="2" max="2" width="35.19921875" customWidth="1"/>
    <col min="3" max="14" width="13.69921875" customWidth="1"/>
  </cols>
  <sheetData>
    <row r="2" spans="2:14">
      <c r="B2" s="24"/>
      <c r="C2" s="61" t="s">
        <v>95</v>
      </c>
      <c r="D2" s="62"/>
      <c r="E2" s="63"/>
      <c r="F2" s="64" t="s">
        <v>96</v>
      </c>
      <c r="G2" s="64"/>
      <c r="H2" s="64"/>
      <c r="I2" s="65"/>
      <c r="J2" s="65"/>
      <c r="K2" s="65"/>
      <c r="L2" s="65"/>
      <c r="M2" s="65"/>
      <c r="N2" s="65"/>
    </row>
    <row r="3" spans="2:14" ht="28.8">
      <c r="B3" s="25" t="s">
        <v>202</v>
      </c>
      <c r="C3" s="2" t="s">
        <v>3</v>
      </c>
      <c r="D3" s="2" t="s">
        <v>4</v>
      </c>
      <c r="E3" s="2" t="s">
        <v>5</v>
      </c>
      <c r="F3" s="2" t="s">
        <v>3</v>
      </c>
      <c r="G3" s="2" t="s">
        <v>4</v>
      </c>
      <c r="H3" s="2" t="s">
        <v>5</v>
      </c>
    </row>
    <row r="4" spans="2:14">
      <c r="B4" s="3" t="s">
        <v>171</v>
      </c>
      <c r="C4" s="58">
        <f>543200+3496</f>
        <v>546696</v>
      </c>
      <c r="D4" s="58">
        <f>672570+4165</f>
        <v>676735</v>
      </c>
      <c r="E4" s="57">
        <f>89.83+0.56</f>
        <v>90.39</v>
      </c>
      <c r="F4" s="58">
        <v>568829</v>
      </c>
      <c r="G4" s="58">
        <v>676939</v>
      </c>
      <c r="H4" s="57">
        <v>87.13</v>
      </c>
      <c r="I4" s="45"/>
    </row>
    <row r="5" spans="2:14">
      <c r="B5" s="3" t="s">
        <v>172</v>
      </c>
      <c r="C5" s="58" t="s">
        <v>0</v>
      </c>
      <c r="D5" s="58" t="s">
        <v>0</v>
      </c>
      <c r="E5" s="57" t="s">
        <v>0</v>
      </c>
      <c r="F5" s="58" t="s">
        <v>0</v>
      </c>
      <c r="G5" s="58" t="s">
        <v>0</v>
      </c>
      <c r="H5" s="57" t="s">
        <v>0</v>
      </c>
    </row>
    <row r="6" spans="2:14">
      <c r="B6" s="3" t="s">
        <v>173</v>
      </c>
      <c r="C6" s="58" t="s">
        <v>0</v>
      </c>
      <c r="D6" s="58" t="s">
        <v>0</v>
      </c>
      <c r="E6" s="58" t="s">
        <v>0</v>
      </c>
      <c r="F6" s="58" t="s">
        <v>0</v>
      </c>
      <c r="G6" s="58" t="s">
        <v>0</v>
      </c>
      <c r="H6" s="57" t="s">
        <v>0</v>
      </c>
      <c r="I6" s="45"/>
    </row>
    <row r="7" spans="2:14">
      <c r="B7" s="3" t="s">
        <v>174</v>
      </c>
      <c r="C7" s="58" t="s">
        <v>0</v>
      </c>
      <c r="D7" s="58" t="s">
        <v>0</v>
      </c>
      <c r="E7" s="57" t="s">
        <v>0</v>
      </c>
      <c r="F7" s="58" t="s">
        <v>0</v>
      </c>
      <c r="G7" s="58" t="s">
        <v>0</v>
      </c>
      <c r="H7" s="57" t="s">
        <v>0</v>
      </c>
    </row>
    <row r="8" spans="2:14">
      <c r="B8" s="3" t="s">
        <v>175</v>
      </c>
      <c r="C8" s="58" t="s">
        <v>0</v>
      </c>
      <c r="D8" s="58" t="s">
        <v>0</v>
      </c>
      <c r="E8" s="57" t="s">
        <v>0</v>
      </c>
      <c r="F8" s="58" t="s">
        <v>0</v>
      </c>
      <c r="G8" s="58" t="s">
        <v>0</v>
      </c>
      <c r="H8" s="57" t="s">
        <v>0</v>
      </c>
    </row>
    <row r="9" spans="2:14">
      <c r="B9" s="3" t="s">
        <v>176</v>
      </c>
      <c r="C9" s="58" t="s">
        <v>0</v>
      </c>
      <c r="D9" s="58" t="s">
        <v>0</v>
      </c>
      <c r="E9" s="57" t="s">
        <v>0</v>
      </c>
      <c r="F9" s="58" t="s">
        <v>0</v>
      </c>
      <c r="G9" s="58" t="s">
        <v>0</v>
      </c>
      <c r="H9" s="57" t="s">
        <v>0</v>
      </c>
    </row>
    <row r="10" spans="2:14">
      <c r="B10" s="3" t="s">
        <v>6</v>
      </c>
      <c r="C10" s="58">
        <f>47980</f>
        <v>47980</v>
      </c>
      <c r="D10" s="58">
        <v>48382</v>
      </c>
      <c r="E10" s="57">
        <v>6.46</v>
      </c>
      <c r="F10" s="58">
        <v>50260</v>
      </c>
      <c r="G10" s="58">
        <v>50720</v>
      </c>
      <c r="H10" s="57">
        <v>6.53</v>
      </c>
      <c r="I10" s="45"/>
    </row>
    <row r="11" spans="2:14">
      <c r="B11" s="3" t="s">
        <v>177</v>
      </c>
      <c r="C11" s="58" t="s">
        <v>0</v>
      </c>
      <c r="D11" s="58" t="s">
        <v>0</v>
      </c>
      <c r="E11" s="57" t="s">
        <v>0</v>
      </c>
      <c r="F11" s="58" t="s">
        <v>0</v>
      </c>
      <c r="G11" s="58" t="s">
        <v>0</v>
      </c>
      <c r="H11" s="57" t="s">
        <v>0</v>
      </c>
      <c r="I11" s="45"/>
    </row>
    <row r="12" spans="2:14">
      <c r="B12" s="3" t="s">
        <v>178</v>
      </c>
      <c r="C12" s="58" t="s">
        <v>0</v>
      </c>
      <c r="D12" s="58" t="s">
        <v>0</v>
      </c>
      <c r="E12" s="57" t="s">
        <v>0</v>
      </c>
      <c r="F12" s="58" t="s">
        <v>0</v>
      </c>
      <c r="G12" s="58" t="s">
        <v>0</v>
      </c>
      <c r="H12" s="57" t="s">
        <v>0</v>
      </c>
    </row>
    <row r="13" spans="2:14">
      <c r="B13" s="3" t="s">
        <v>179</v>
      </c>
      <c r="C13" s="58" t="s">
        <v>0</v>
      </c>
      <c r="D13" s="58" t="s">
        <v>0</v>
      </c>
      <c r="E13" s="57" t="s">
        <v>0</v>
      </c>
      <c r="F13" s="58" t="s">
        <v>0</v>
      </c>
      <c r="G13" s="58" t="s">
        <v>0</v>
      </c>
      <c r="H13" s="57" t="s">
        <v>0</v>
      </c>
    </row>
    <row r="14" spans="2:14">
      <c r="B14" s="3" t="s">
        <v>180</v>
      </c>
      <c r="C14" s="58" t="s">
        <v>0</v>
      </c>
      <c r="D14" s="58" t="s">
        <v>0</v>
      </c>
      <c r="E14" s="57" t="s">
        <v>0</v>
      </c>
      <c r="F14" s="58" t="s">
        <v>0</v>
      </c>
      <c r="G14" s="58" t="s">
        <v>0</v>
      </c>
      <c r="H14" s="57" t="s">
        <v>0</v>
      </c>
    </row>
    <row r="15" spans="2:14" ht="19.2">
      <c r="B15" s="3" t="s">
        <v>181</v>
      </c>
      <c r="C15" s="58" t="s">
        <v>0</v>
      </c>
      <c r="D15" s="58" t="s">
        <v>0</v>
      </c>
      <c r="E15" s="57" t="s">
        <v>0</v>
      </c>
      <c r="F15" s="58" t="s">
        <v>0</v>
      </c>
      <c r="G15" s="58" t="s">
        <v>0</v>
      </c>
      <c r="H15" s="57" t="s">
        <v>0</v>
      </c>
    </row>
    <row r="16" spans="2:14">
      <c r="B16" s="3" t="s">
        <v>182</v>
      </c>
      <c r="C16" s="58" t="s">
        <v>0</v>
      </c>
      <c r="D16" s="58" t="s">
        <v>0</v>
      </c>
      <c r="E16" s="57" t="s">
        <v>0</v>
      </c>
      <c r="F16" s="58" t="s">
        <v>0</v>
      </c>
      <c r="G16" s="58" t="s">
        <v>0</v>
      </c>
      <c r="H16" s="57" t="s">
        <v>0</v>
      </c>
    </row>
    <row r="17" spans="2:14">
      <c r="B17" s="3" t="s">
        <v>183</v>
      </c>
      <c r="C17" s="58" t="s">
        <v>0</v>
      </c>
      <c r="D17" s="58" t="s">
        <v>0</v>
      </c>
      <c r="E17" s="57" t="s">
        <v>0</v>
      </c>
      <c r="F17" s="58" t="s">
        <v>0</v>
      </c>
      <c r="G17" s="58" t="s">
        <v>0</v>
      </c>
      <c r="H17" s="57" t="s">
        <v>0</v>
      </c>
    </row>
    <row r="18" spans="2:14">
      <c r="B18" s="3" t="s">
        <v>170</v>
      </c>
      <c r="C18" s="58">
        <v>14516</v>
      </c>
      <c r="D18" s="58">
        <v>14516</v>
      </c>
      <c r="E18" s="57">
        <v>1.94</v>
      </c>
      <c r="F18" s="58">
        <v>46276</v>
      </c>
      <c r="G18" s="58">
        <v>46276</v>
      </c>
      <c r="H18" s="57">
        <v>5.95</v>
      </c>
      <c r="I18" s="45"/>
    </row>
    <row r="19" spans="2:14">
      <c r="B19" s="3" t="s">
        <v>184</v>
      </c>
      <c r="C19" s="58" t="s">
        <v>0</v>
      </c>
      <c r="D19" s="58" t="s">
        <v>0</v>
      </c>
      <c r="E19" s="57" t="s">
        <v>0</v>
      </c>
      <c r="F19" s="58" t="s">
        <v>0</v>
      </c>
      <c r="G19" s="58" t="s">
        <v>0</v>
      </c>
      <c r="H19" s="57" t="s">
        <v>0</v>
      </c>
    </row>
    <row r="20" spans="2:14">
      <c r="B20" s="3" t="s">
        <v>156</v>
      </c>
      <c r="C20" s="58" t="s">
        <v>0</v>
      </c>
      <c r="D20" s="58" t="s">
        <v>0</v>
      </c>
      <c r="E20" s="57" t="s">
        <v>0</v>
      </c>
      <c r="F20" s="58" t="s">
        <v>0</v>
      </c>
      <c r="G20" s="58" t="s">
        <v>0</v>
      </c>
      <c r="H20" s="57" t="s">
        <v>0</v>
      </c>
    </row>
    <row r="21" spans="2:14">
      <c r="B21" s="3" t="s">
        <v>185</v>
      </c>
      <c r="C21" s="58" t="s">
        <v>0</v>
      </c>
      <c r="D21" s="58" t="s">
        <v>0</v>
      </c>
      <c r="E21" s="57" t="s">
        <v>0</v>
      </c>
      <c r="F21" s="58" t="s">
        <v>0</v>
      </c>
      <c r="G21" s="58" t="s">
        <v>0</v>
      </c>
      <c r="H21" s="57" t="s">
        <v>0</v>
      </c>
    </row>
    <row r="22" spans="2:14">
      <c r="B22" s="3" t="s">
        <v>144</v>
      </c>
      <c r="C22" s="58" t="s">
        <v>0</v>
      </c>
      <c r="D22" s="58" t="s">
        <v>0</v>
      </c>
      <c r="E22" s="57" t="s">
        <v>0</v>
      </c>
      <c r="F22" s="58" t="s">
        <v>0</v>
      </c>
      <c r="G22" s="58" t="s">
        <v>0</v>
      </c>
      <c r="H22" s="57" t="s">
        <v>0</v>
      </c>
    </row>
    <row r="23" spans="2:14">
      <c r="B23" s="28" t="s">
        <v>7</v>
      </c>
      <c r="C23" s="29">
        <v>609192</v>
      </c>
      <c r="D23" s="70">
        <v>739633</v>
      </c>
      <c r="E23" s="34">
        <v>98.79</v>
      </c>
      <c r="F23" s="29">
        <f>F18+F10+F4</f>
        <v>665365</v>
      </c>
      <c r="G23" s="29">
        <f t="shared" ref="G23:H23" si="0">G18+G10+G4</f>
        <v>773935</v>
      </c>
      <c r="H23" s="34">
        <f t="shared" si="0"/>
        <v>99.61</v>
      </c>
      <c r="I23" s="45"/>
    </row>
    <row r="24" spans="2:14">
      <c r="C24" s="43"/>
      <c r="D24" s="43"/>
      <c r="E24" s="44"/>
    </row>
    <row r="25" spans="2:14" ht="21.75" customHeight="1">
      <c r="B25" s="60"/>
      <c r="C25" s="60"/>
      <c r="D25" s="60"/>
      <c r="E25" s="60"/>
      <c r="F25" s="60"/>
      <c r="G25" s="60"/>
      <c r="H25" s="60"/>
      <c r="I25" s="1"/>
      <c r="J25" s="1"/>
      <c r="K25" s="1"/>
      <c r="L25" s="1"/>
      <c r="M25" s="1"/>
      <c r="N25" s="1"/>
    </row>
  </sheetData>
  <mergeCells count="5">
    <mergeCell ref="B25:H25"/>
    <mergeCell ref="C2:E2"/>
    <mergeCell ref="F2:H2"/>
    <mergeCell ref="I2:K2"/>
    <mergeCell ref="L2:N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13"/>
  <sheetViews>
    <sheetView topLeftCell="B88" workbookViewId="0">
      <selection activeCell="L96" sqref="L96"/>
    </sheetView>
  </sheetViews>
  <sheetFormatPr defaultRowHeight="13.8"/>
  <cols>
    <col min="1" max="1" width="4.59765625" customWidth="1"/>
    <col min="2" max="2" width="31.19921875" customWidth="1"/>
    <col min="3" max="15" width="13.69921875" customWidth="1"/>
  </cols>
  <sheetData>
    <row r="2" spans="1:14" ht="28.8"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s="2" t="s">
        <v>3</v>
      </c>
      <c r="H2" s="2" t="s">
        <v>4</v>
      </c>
      <c r="I2" s="2" t="s">
        <v>5</v>
      </c>
    </row>
    <row r="3" spans="1:14">
      <c r="B3" s="3" t="s">
        <v>13</v>
      </c>
      <c r="C3" s="4"/>
      <c r="D3" s="4"/>
      <c r="E3" s="58">
        <v>17783051</v>
      </c>
      <c r="F3" s="4"/>
      <c r="G3" s="58">
        <v>544292</v>
      </c>
      <c r="H3" s="58">
        <v>674335</v>
      </c>
      <c r="I3" s="57">
        <v>90.07</v>
      </c>
      <c r="K3" s="43"/>
    </row>
    <row r="4" spans="1:14" ht="19.2">
      <c r="A4" s="40"/>
      <c r="B4" s="7" t="s">
        <v>14</v>
      </c>
      <c r="C4" s="8" t="s">
        <v>13</v>
      </c>
      <c r="D4" s="8" t="s">
        <v>15</v>
      </c>
      <c r="E4" s="58">
        <v>19000</v>
      </c>
      <c r="F4" s="8" t="s">
        <v>16</v>
      </c>
      <c r="G4" s="58">
        <v>5006</v>
      </c>
      <c r="H4" s="58">
        <v>5923</v>
      </c>
      <c r="I4" s="57">
        <v>0.79</v>
      </c>
      <c r="K4" s="45"/>
      <c r="L4" s="43"/>
      <c r="M4" s="43"/>
      <c r="N4" s="44"/>
    </row>
    <row r="5" spans="1:14" ht="19.2">
      <c r="A5" s="40"/>
      <c r="B5" s="7" t="s">
        <v>17</v>
      </c>
      <c r="C5" s="8" t="s">
        <v>13</v>
      </c>
      <c r="D5" s="47" t="s">
        <v>239</v>
      </c>
      <c r="E5" s="58">
        <v>259480</v>
      </c>
      <c r="F5" s="8" t="s">
        <v>19</v>
      </c>
      <c r="G5" s="58">
        <v>15751</v>
      </c>
      <c r="H5" s="58">
        <v>25624</v>
      </c>
      <c r="I5" s="57">
        <v>3.42</v>
      </c>
      <c r="K5" s="45"/>
    </row>
    <row r="6" spans="1:14" ht="19.2">
      <c r="A6" s="40"/>
      <c r="B6" s="7" t="s">
        <v>20</v>
      </c>
      <c r="C6" s="8" t="s">
        <v>13</v>
      </c>
      <c r="D6" s="8" t="s">
        <v>21</v>
      </c>
      <c r="E6" s="58">
        <v>185203</v>
      </c>
      <c r="F6" s="8" t="s">
        <v>22</v>
      </c>
      <c r="G6" s="58">
        <v>7498</v>
      </c>
      <c r="H6" s="58">
        <v>3483</v>
      </c>
      <c r="I6" s="57">
        <v>0.47</v>
      </c>
      <c r="K6" s="48"/>
    </row>
    <row r="7" spans="1:14" ht="19.2">
      <c r="A7" s="40"/>
      <c r="B7" s="7" t="s">
        <v>23</v>
      </c>
      <c r="C7" s="8" t="s">
        <v>13</v>
      </c>
      <c r="D7" s="8" t="s">
        <v>24</v>
      </c>
      <c r="E7" s="58">
        <v>24000</v>
      </c>
      <c r="F7" s="8" t="s">
        <v>25</v>
      </c>
      <c r="G7" s="58">
        <v>3615</v>
      </c>
      <c r="H7" s="58">
        <v>3664</v>
      </c>
      <c r="I7" s="57">
        <v>0.49</v>
      </c>
      <c r="K7" s="45"/>
    </row>
    <row r="8" spans="1:14" ht="28.8">
      <c r="B8" s="7" t="s">
        <v>26</v>
      </c>
      <c r="C8" s="8" t="s">
        <v>13</v>
      </c>
      <c r="D8" s="8" t="s">
        <v>27</v>
      </c>
      <c r="E8" s="58">
        <v>317500</v>
      </c>
      <c r="F8" s="8" t="s">
        <v>28</v>
      </c>
      <c r="G8" s="58">
        <v>5173</v>
      </c>
      <c r="H8" s="58">
        <v>3105</v>
      </c>
      <c r="I8" s="57">
        <v>0.41</v>
      </c>
      <c r="K8" s="45"/>
    </row>
    <row r="9" spans="1:14" ht="19.2">
      <c r="A9" s="40"/>
      <c r="B9" s="7" t="s">
        <v>29</v>
      </c>
      <c r="C9" s="8" t="s">
        <v>13</v>
      </c>
      <c r="D9" s="8" t="s">
        <v>30</v>
      </c>
      <c r="E9" s="58">
        <v>40000</v>
      </c>
      <c r="F9" s="8" t="s">
        <v>31</v>
      </c>
      <c r="G9" s="58">
        <v>2678</v>
      </c>
      <c r="H9" s="58">
        <v>3232</v>
      </c>
      <c r="I9" s="57">
        <v>0.43</v>
      </c>
      <c r="K9" s="45"/>
    </row>
    <row r="10" spans="1:14" ht="19.2">
      <c r="A10" s="40"/>
      <c r="B10" s="7" t="s">
        <v>32</v>
      </c>
      <c r="C10" s="8" t="s">
        <v>13</v>
      </c>
      <c r="D10" s="8" t="s">
        <v>18</v>
      </c>
      <c r="E10" s="58">
        <v>28000</v>
      </c>
      <c r="F10" s="8" t="s">
        <v>19</v>
      </c>
      <c r="G10" s="58">
        <v>6984</v>
      </c>
      <c r="H10" s="58">
        <v>6526</v>
      </c>
      <c r="I10" s="57">
        <v>0.87</v>
      </c>
      <c r="K10" s="45"/>
    </row>
    <row r="11" spans="1:14" ht="19.2">
      <c r="A11" s="40"/>
      <c r="B11" s="7" t="s">
        <v>33</v>
      </c>
      <c r="C11" s="8" t="s">
        <v>13</v>
      </c>
      <c r="D11" s="8" t="s">
        <v>18</v>
      </c>
      <c r="E11" s="58">
        <v>36000</v>
      </c>
      <c r="F11" s="8" t="s">
        <v>19</v>
      </c>
      <c r="G11" s="58">
        <v>7092</v>
      </c>
      <c r="H11" s="58">
        <v>6005</v>
      </c>
      <c r="I11" s="57">
        <v>0.8</v>
      </c>
      <c r="K11" s="45"/>
    </row>
    <row r="12" spans="1:14" ht="28.8">
      <c r="B12" s="7" t="s">
        <v>34</v>
      </c>
      <c r="C12" s="8" t="s">
        <v>13</v>
      </c>
      <c r="D12" s="8" t="s">
        <v>27</v>
      </c>
      <c r="E12" s="58">
        <v>36880</v>
      </c>
      <c r="F12" s="8" t="s">
        <v>28</v>
      </c>
      <c r="G12" s="58">
        <v>14443</v>
      </c>
      <c r="H12" s="58">
        <v>14361</v>
      </c>
      <c r="I12" s="57">
        <v>1.92</v>
      </c>
      <c r="K12" s="45"/>
    </row>
    <row r="13" spans="1:14" ht="28.8">
      <c r="B13" s="7" t="s">
        <v>35</v>
      </c>
      <c r="C13" s="8" t="s">
        <v>13</v>
      </c>
      <c r="D13" s="8" t="s">
        <v>27</v>
      </c>
      <c r="E13" s="58">
        <v>178781</v>
      </c>
      <c r="F13" s="8" t="s">
        <v>28</v>
      </c>
      <c r="G13" s="58">
        <v>9160</v>
      </c>
      <c r="H13" s="58">
        <v>36203</v>
      </c>
      <c r="I13" s="57">
        <v>4.83</v>
      </c>
      <c r="K13" s="46"/>
    </row>
    <row r="14" spans="1:14" ht="28.8">
      <c r="B14" s="7" t="s">
        <v>36</v>
      </c>
      <c r="C14" s="8" t="s">
        <v>13</v>
      </c>
      <c r="D14" s="8" t="s">
        <v>27</v>
      </c>
      <c r="E14" s="58">
        <v>333127</v>
      </c>
      <c r="F14" s="8" t="s">
        <v>28</v>
      </c>
      <c r="G14" s="58">
        <v>6715</v>
      </c>
      <c r="H14" s="58">
        <v>7276</v>
      </c>
      <c r="I14" s="57">
        <v>0.97</v>
      </c>
      <c r="K14" s="45"/>
    </row>
    <row r="15" spans="1:14" ht="28.8">
      <c r="B15" s="7" t="s">
        <v>37</v>
      </c>
      <c r="C15" s="8" t="s">
        <v>13</v>
      </c>
      <c r="D15" s="8" t="s">
        <v>27</v>
      </c>
      <c r="E15" s="58">
        <v>227289</v>
      </c>
      <c r="F15" s="8" t="s">
        <v>28</v>
      </c>
      <c r="G15" s="58">
        <v>9292</v>
      </c>
      <c r="H15" s="58">
        <v>8932</v>
      </c>
      <c r="I15" s="57">
        <v>1.19</v>
      </c>
      <c r="K15" s="45"/>
    </row>
    <row r="16" spans="1:14" ht="28.8">
      <c r="B16" s="7" t="s">
        <v>38</v>
      </c>
      <c r="C16" s="8" t="s">
        <v>13</v>
      </c>
      <c r="D16" s="8" t="s">
        <v>27</v>
      </c>
      <c r="E16" s="58">
        <v>146000</v>
      </c>
      <c r="F16" s="8" t="s">
        <v>28</v>
      </c>
      <c r="G16" s="58">
        <v>11259</v>
      </c>
      <c r="H16" s="58">
        <v>7563</v>
      </c>
      <c r="I16" s="57">
        <v>1.01</v>
      </c>
      <c r="K16" s="45"/>
    </row>
    <row r="17" spans="1:11" ht="28.8">
      <c r="B17" s="7" t="s">
        <v>39</v>
      </c>
      <c r="C17" s="8" t="s">
        <v>13</v>
      </c>
      <c r="D17" s="8" t="s">
        <v>27</v>
      </c>
      <c r="E17" s="58">
        <v>24000</v>
      </c>
      <c r="F17" s="8" t="s">
        <v>28</v>
      </c>
      <c r="G17" s="58">
        <v>9234</v>
      </c>
      <c r="H17" s="58">
        <v>8304</v>
      </c>
      <c r="I17" s="57">
        <v>1.1100000000000001</v>
      </c>
      <c r="K17" s="45"/>
    </row>
    <row r="18" spans="1:11" ht="28.8">
      <c r="B18" s="7" t="s">
        <v>40</v>
      </c>
      <c r="C18" s="8" t="s">
        <v>13</v>
      </c>
      <c r="D18" s="8" t="s">
        <v>27</v>
      </c>
      <c r="E18" s="58">
        <v>19550</v>
      </c>
      <c r="F18" s="8" t="s">
        <v>28</v>
      </c>
      <c r="G18" s="58">
        <v>776</v>
      </c>
      <c r="H18" s="58">
        <v>3275</v>
      </c>
      <c r="I18" s="57">
        <v>0.44</v>
      </c>
      <c r="K18" s="45"/>
    </row>
    <row r="19" spans="1:11" ht="28.8">
      <c r="B19" s="7" t="s">
        <v>41</v>
      </c>
      <c r="C19" s="8" t="s">
        <v>13</v>
      </c>
      <c r="D19" s="8" t="s">
        <v>27</v>
      </c>
      <c r="E19" s="58">
        <v>364191</v>
      </c>
      <c r="F19" s="8" t="s">
        <v>28</v>
      </c>
      <c r="G19" s="58">
        <v>38294</v>
      </c>
      <c r="H19" s="58">
        <v>36583</v>
      </c>
      <c r="I19" s="57">
        <v>4.8899999999999997</v>
      </c>
      <c r="K19" s="45"/>
    </row>
    <row r="20" spans="1:11" ht="28.8">
      <c r="B20" s="7" t="s">
        <v>42</v>
      </c>
      <c r="C20" s="8" t="s">
        <v>13</v>
      </c>
      <c r="D20" s="8" t="s">
        <v>27</v>
      </c>
      <c r="E20" s="58">
        <v>900000</v>
      </c>
      <c r="F20" s="8" t="s">
        <v>28</v>
      </c>
      <c r="G20" s="58">
        <v>4988</v>
      </c>
      <c r="H20" s="58">
        <v>3895</v>
      </c>
      <c r="I20" s="57">
        <v>0.52</v>
      </c>
      <c r="K20" s="45"/>
    </row>
    <row r="21" spans="1:11" ht="28.8">
      <c r="B21" s="7" t="s">
        <v>43</v>
      </c>
      <c r="C21" s="8" t="s">
        <v>13</v>
      </c>
      <c r="D21" s="8" t="s">
        <v>27</v>
      </c>
      <c r="E21" s="58">
        <v>497480</v>
      </c>
      <c r="F21" s="8" t="s">
        <v>28</v>
      </c>
      <c r="G21" s="58">
        <v>10582</v>
      </c>
      <c r="H21" s="58">
        <v>42694</v>
      </c>
      <c r="I21" s="57">
        <v>5.7</v>
      </c>
      <c r="K21" s="45"/>
    </row>
    <row r="22" spans="1:11" ht="28.8">
      <c r="B22" s="7" t="s">
        <v>44</v>
      </c>
      <c r="C22" s="8" t="s">
        <v>13</v>
      </c>
      <c r="D22" s="8" t="s">
        <v>27</v>
      </c>
      <c r="E22" s="58">
        <v>1624355</v>
      </c>
      <c r="F22" s="8" t="s">
        <v>28</v>
      </c>
      <c r="G22" s="58">
        <v>35312</v>
      </c>
      <c r="H22" s="58">
        <v>55975</v>
      </c>
      <c r="I22" s="57">
        <v>7.48</v>
      </c>
      <c r="K22" s="45"/>
    </row>
    <row r="23" spans="1:11" ht="28.8">
      <c r="B23" s="7" t="s">
        <v>45</v>
      </c>
      <c r="C23" s="8" t="s">
        <v>13</v>
      </c>
      <c r="D23" s="8" t="s">
        <v>27</v>
      </c>
      <c r="E23" s="58">
        <v>639058</v>
      </c>
      <c r="F23" s="8" t="s">
        <v>28</v>
      </c>
      <c r="G23" s="58">
        <v>15889</v>
      </c>
      <c r="H23" s="58">
        <v>17855</v>
      </c>
      <c r="I23" s="57">
        <v>2.38</v>
      </c>
      <c r="K23" s="45"/>
    </row>
    <row r="24" spans="1:11" ht="28.8">
      <c r="B24" s="7" t="s">
        <v>46</v>
      </c>
      <c r="C24" s="8" t="s">
        <v>13</v>
      </c>
      <c r="D24" s="8" t="s">
        <v>27</v>
      </c>
      <c r="E24" s="58">
        <v>1372377</v>
      </c>
      <c r="F24" s="8" t="s">
        <v>28</v>
      </c>
      <c r="G24" s="58">
        <v>45660</v>
      </c>
      <c r="H24" s="58">
        <v>54936</v>
      </c>
      <c r="I24" s="57">
        <v>7.34</v>
      </c>
      <c r="K24" s="45"/>
    </row>
    <row r="25" spans="1:11" ht="28.8">
      <c r="B25" s="7" t="s">
        <v>47</v>
      </c>
      <c r="C25" s="8" t="s">
        <v>13</v>
      </c>
      <c r="D25" s="8" t="s">
        <v>27</v>
      </c>
      <c r="E25" s="58">
        <v>261302</v>
      </c>
      <c r="F25" s="8" t="s">
        <v>28</v>
      </c>
      <c r="G25" s="58">
        <v>14536</v>
      </c>
      <c r="H25" s="58">
        <v>16632</v>
      </c>
      <c r="I25" s="57">
        <v>2.2200000000000002</v>
      </c>
      <c r="K25" s="45"/>
    </row>
    <row r="26" spans="1:11" ht="28.8">
      <c r="B26" s="7" t="s">
        <v>48</v>
      </c>
      <c r="C26" s="8" t="s">
        <v>13</v>
      </c>
      <c r="D26" s="8" t="s">
        <v>27</v>
      </c>
      <c r="E26" s="58">
        <v>232456</v>
      </c>
      <c r="F26" s="8" t="s">
        <v>28</v>
      </c>
      <c r="G26" s="58">
        <v>628</v>
      </c>
      <c r="H26" s="58">
        <v>590</v>
      </c>
      <c r="I26" s="57">
        <v>0.08</v>
      </c>
      <c r="K26" s="45"/>
    </row>
    <row r="27" spans="1:11" ht="28.8">
      <c r="B27" s="7" t="s">
        <v>49</v>
      </c>
      <c r="C27" s="8" t="s">
        <v>13</v>
      </c>
      <c r="D27" s="8" t="s">
        <v>27</v>
      </c>
      <c r="E27" s="58">
        <v>2700000</v>
      </c>
      <c r="F27" s="8" t="s">
        <v>28</v>
      </c>
      <c r="G27" s="58">
        <v>24594</v>
      </c>
      <c r="H27" s="58">
        <v>19224</v>
      </c>
      <c r="I27" s="57">
        <v>2.57</v>
      </c>
      <c r="K27" s="45"/>
    </row>
    <row r="28" spans="1:11" ht="28.8">
      <c r="B28" s="7" t="s">
        <v>50</v>
      </c>
      <c r="C28" s="8" t="s">
        <v>13</v>
      </c>
      <c r="D28" s="8" t="s">
        <v>27</v>
      </c>
      <c r="E28" s="58">
        <v>40000</v>
      </c>
      <c r="F28" s="8" t="s">
        <v>28</v>
      </c>
      <c r="G28" s="58">
        <v>1122</v>
      </c>
      <c r="H28" s="58">
        <v>1612</v>
      </c>
      <c r="I28" s="57">
        <v>0.22</v>
      </c>
      <c r="K28" s="45"/>
    </row>
    <row r="29" spans="1:11" ht="19.2">
      <c r="A29" s="40"/>
      <c r="B29" s="7" t="s">
        <v>51</v>
      </c>
      <c r="C29" s="8" t="s">
        <v>13</v>
      </c>
      <c r="D29" s="8" t="s">
        <v>18</v>
      </c>
      <c r="E29" s="58">
        <v>92000</v>
      </c>
      <c r="F29" s="8" t="s">
        <v>19</v>
      </c>
      <c r="G29" s="58">
        <v>6985</v>
      </c>
      <c r="H29" s="58">
        <v>6466</v>
      </c>
      <c r="I29" s="57">
        <v>0.86</v>
      </c>
      <c r="K29" s="45"/>
    </row>
    <row r="30" spans="1:11" ht="19.2">
      <c r="B30" s="7" t="s">
        <v>52</v>
      </c>
      <c r="C30" s="8" t="s">
        <v>13</v>
      </c>
      <c r="D30" s="8" t="s">
        <v>53</v>
      </c>
      <c r="E30" s="58">
        <v>173200</v>
      </c>
      <c r="F30" s="8" t="s">
        <v>54</v>
      </c>
      <c r="G30" s="58">
        <v>11933</v>
      </c>
      <c r="H30" s="58">
        <v>14790</v>
      </c>
      <c r="I30" s="57">
        <v>1.98</v>
      </c>
      <c r="K30" s="45"/>
    </row>
    <row r="31" spans="1:11" ht="19.2">
      <c r="A31" s="40"/>
      <c r="B31" s="7" t="s">
        <v>55</v>
      </c>
      <c r="C31" s="8" t="s">
        <v>13</v>
      </c>
      <c r="D31" s="8" t="s">
        <v>56</v>
      </c>
      <c r="E31" s="58">
        <v>419497</v>
      </c>
      <c r="F31" s="8" t="s">
        <v>57</v>
      </c>
      <c r="G31" s="58">
        <v>22181</v>
      </c>
      <c r="H31" s="58">
        <v>26198</v>
      </c>
      <c r="I31" s="57">
        <v>3.5</v>
      </c>
      <c r="K31" s="45"/>
    </row>
    <row r="32" spans="1:11" ht="28.8">
      <c r="B32" s="7" t="s">
        <v>58</v>
      </c>
      <c r="C32" s="8" t="s">
        <v>13</v>
      </c>
      <c r="D32" s="8" t="s">
        <v>27</v>
      </c>
      <c r="E32" s="58">
        <v>66986</v>
      </c>
      <c r="F32" s="8" t="s">
        <v>28</v>
      </c>
      <c r="G32" s="58">
        <v>20458</v>
      </c>
      <c r="H32" s="58">
        <v>20592</v>
      </c>
      <c r="I32" s="57">
        <v>2.75</v>
      </c>
      <c r="K32" s="45"/>
    </row>
    <row r="33" spans="1:11" ht="28.8">
      <c r="B33" s="7" t="s">
        <v>59</v>
      </c>
      <c r="C33" s="8" t="s">
        <v>13</v>
      </c>
      <c r="D33" s="8" t="s">
        <v>27</v>
      </c>
      <c r="E33" s="58">
        <v>38615</v>
      </c>
      <c r="F33" s="8" t="s">
        <v>28</v>
      </c>
      <c r="G33" s="58">
        <v>795</v>
      </c>
      <c r="H33" s="58">
        <v>7916</v>
      </c>
      <c r="I33" s="57">
        <v>1.06</v>
      </c>
      <c r="K33" s="45"/>
    </row>
    <row r="34" spans="1:11" ht="28.8">
      <c r="B34" s="7" t="s">
        <v>60</v>
      </c>
      <c r="C34" s="8" t="s">
        <v>13</v>
      </c>
      <c r="D34" s="8" t="s">
        <v>27</v>
      </c>
      <c r="E34" s="58">
        <v>131578</v>
      </c>
      <c r="F34" s="8" t="s">
        <v>28</v>
      </c>
      <c r="G34" s="58">
        <v>12725</v>
      </c>
      <c r="H34" s="58">
        <v>24605</v>
      </c>
      <c r="I34" s="57">
        <v>3.29</v>
      </c>
      <c r="K34" s="45"/>
    </row>
    <row r="35" spans="1:11" ht="28.8">
      <c r="B35" s="7" t="s">
        <v>61</v>
      </c>
      <c r="C35" s="8" t="s">
        <v>13</v>
      </c>
      <c r="D35" s="8" t="s">
        <v>27</v>
      </c>
      <c r="E35" s="58">
        <v>156700</v>
      </c>
      <c r="F35" s="8" t="s">
        <v>28</v>
      </c>
      <c r="G35" s="58">
        <v>3416</v>
      </c>
      <c r="H35" s="58">
        <v>1426</v>
      </c>
      <c r="I35" s="57">
        <v>0.19</v>
      </c>
      <c r="K35" s="45"/>
    </row>
    <row r="36" spans="1:11" ht="28.8">
      <c r="B36" s="7" t="s">
        <v>62</v>
      </c>
      <c r="C36" s="8" t="s">
        <v>13</v>
      </c>
      <c r="D36" s="8" t="s">
        <v>27</v>
      </c>
      <c r="E36" s="58">
        <v>502184</v>
      </c>
      <c r="F36" s="8" t="s">
        <v>28</v>
      </c>
      <c r="G36" s="58">
        <v>8359</v>
      </c>
      <c r="H36" s="58">
        <v>8939</v>
      </c>
      <c r="I36" s="57">
        <v>1.19</v>
      </c>
      <c r="K36" s="45"/>
    </row>
    <row r="37" spans="1:11" ht="28.8">
      <c r="B37" s="7" t="s">
        <v>63</v>
      </c>
      <c r="C37" s="8" t="s">
        <v>13</v>
      </c>
      <c r="D37" s="8" t="s">
        <v>27</v>
      </c>
      <c r="E37" s="58">
        <v>539036</v>
      </c>
      <c r="F37" s="8" t="s">
        <v>28</v>
      </c>
      <c r="G37" s="58">
        <v>29118</v>
      </c>
      <c r="H37" s="58">
        <v>18543</v>
      </c>
      <c r="I37" s="57">
        <v>2.48</v>
      </c>
      <c r="K37" s="45"/>
    </row>
    <row r="38" spans="1:11" ht="28.8">
      <c r="B38" s="7" t="s">
        <v>64</v>
      </c>
      <c r="C38" s="8" t="s">
        <v>13</v>
      </c>
      <c r="D38" s="8" t="s">
        <v>27</v>
      </c>
      <c r="E38" s="58">
        <v>1829635</v>
      </c>
      <c r="F38" s="8" t="s">
        <v>28</v>
      </c>
      <c r="G38" s="58">
        <v>8508</v>
      </c>
      <c r="H38" s="58">
        <v>981</v>
      </c>
      <c r="I38" s="57">
        <v>0.13</v>
      </c>
      <c r="K38" s="45"/>
    </row>
    <row r="39" spans="1:11" ht="19.2">
      <c r="B39" s="7" t="s">
        <v>65</v>
      </c>
      <c r="C39" s="8" t="s">
        <v>13</v>
      </c>
      <c r="D39" s="8" t="s">
        <v>66</v>
      </c>
      <c r="E39" s="58">
        <v>133434</v>
      </c>
      <c r="F39" s="8" t="s">
        <v>67</v>
      </c>
      <c r="G39" s="58">
        <v>13986</v>
      </c>
      <c r="H39" s="58">
        <v>19070</v>
      </c>
      <c r="I39" s="57">
        <v>2.5499999999999998</v>
      </c>
      <c r="K39" s="45"/>
    </row>
    <row r="40" spans="1:11" ht="19.2">
      <c r="A40" s="40"/>
      <c r="B40" s="7" t="s">
        <v>68</v>
      </c>
      <c r="C40" s="8" t="s">
        <v>13</v>
      </c>
      <c r="D40" s="47" t="s">
        <v>241</v>
      </c>
      <c r="E40" s="58">
        <v>58883</v>
      </c>
      <c r="F40" s="8" t="s">
        <v>69</v>
      </c>
      <c r="G40" s="58">
        <v>12737</v>
      </c>
      <c r="H40" s="58">
        <v>26956</v>
      </c>
      <c r="I40" s="57">
        <v>3.6</v>
      </c>
      <c r="K40" s="45"/>
    </row>
    <row r="41" spans="1:11" ht="28.8">
      <c r="B41" s="7" t="s">
        <v>70</v>
      </c>
      <c r="C41" s="8" t="s">
        <v>13</v>
      </c>
      <c r="D41" s="8" t="s">
        <v>27</v>
      </c>
      <c r="E41" s="58">
        <v>375176</v>
      </c>
      <c r="F41" s="8" t="s">
        <v>28</v>
      </c>
      <c r="G41" s="58">
        <v>6975</v>
      </c>
      <c r="H41" s="58">
        <v>3114</v>
      </c>
      <c r="I41" s="57">
        <v>0.42</v>
      </c>
      <c r="K41" s="45"/>
    </row>
    <row r="42" spans="1:11" ht="28.8">
      <c r="B42" s="7" t="s">
        <v>71</v>
      </c>
      <c r="C42" s="8" t="s">
        <v>13</v>
      </c>
      <c r="D42" s="8" t="s">
        <v>27</v>
      </c>
      <c r="E42" s="58">
        <v>387270</v>
      </c>
      <c r="F42" s="8" t="s">
        <v>28</v>
      </c>
      <c r="G42" s="58">
        <v>1948</v>
      </c>
      <c r="H42" s="58">
        <v>5035</v>
      </c>
      <c r="I42" s="57">
        <v>0.67</v>
      </c>
      <c r="K42" s="45"/>
    </row>
    <row r="43" spans="1:11" ht="28.8">
      <c r="B43" s="7" t="s">
        <v>72</v>
      </c>
      <c r="C43" s="8" t="s">
        <v>13</v>
      </c>
      <c r="D43" s="8" t="s">
        <v>27</v>
      </c>
      <c r="E43" s="58">
        <v>16000</v>
      </c>
      <c r="F43" s="8" t="s">
        <v>28</v>
      </c>
      <c r="G43" s="58">
        <v>259</v>
      </c>
      <c r="H43" s="58">
        <v>274</v>
      </c>
      <c r="I43" s="57">
        <v>0.04</v>
      </c>
      <c r="K43" s="45"/>
    </row>
    <row r="44" spans="1:11" ht="19.2">
      <c r="A44" s="40"/>
      <c r="B44" s="7" t="s">
        <v>73</v>
      </c>
      <c r="C44" s="8" t="s">
        <v>13</v>
      </c>
      <c r="D44" s="8" t="s">
        <v>66</v>
      </c>
      <c r="E44" s="58">
        <v>79490</v>
      </c>
      <c r="F44" s="8" t="s">
        <v>67</v>
      </c>
      <c r="G44" s="58">
        <v>8454</v>
      </c>
      <c r="H44" s="58">
        <v>16952</v>
      </c>
      <c r="I44" s="57">
        <v>2.2599999999999998</v>
      </c>
      <c r="K44" s="45"/>
    </row>
    <row r="45" spans="1:11" ht="19.2">
      <c r="B45" s="7" t="s">
        <v>74</v>
      </c>
      <c r="C45" s="8" t="s">
        <v>13</v>
      </c>
      <c r="D45" s="8" t="s">
        <v>24</v>
      </c>
      <c r="E45" s="58">
        <v>44000</v>
      </c>
      <c r="F45" s="8" t="s">
        <v>25</v>
      </c>
      <c r="G45" s="58">
        <v>7015</v>
      </c>
      <c r="H45" s="58">
        <v>7260</v>
      </c>
      <c r="I45" s="57">
        <v>0.97</v>
      </c>
      <c r="K45" s="45"/>
    </row>
    <row r="46" spans="1:11" ht="28.8">
      <c r="B46" s="7" t="s">
        <v>75</v>
      </c>
      <c r="C46" s="8" t="s">
        <v>13</v>
      </c>
      <c r="D46" s="8" t="s">
        <v>27</v>
      </c>
      <c r="E46" s="58">
        <v>192697</v>
      </c>
      <c r="F46" s="8" t="s">
        <v>28</v>
      </c>
      <c r="G46" s="58">
        <v>6547</v>
      </c>
      <c r="H46" s="58">
        <v>8344</v>
      </c>
      <c r="I46" s="57">
        <v>1.1100000000000001</v>
      </c>
      <c r="K46" s="45"/>
    </row>
    <row r="47" spans="1:11" ht="28.8">
      <c r="B47" s="7" t="s">
        <v>76</v>
      </c>
      <c r="C47" s="8" t="s">
        <v>13</v>
      </c>
      <c r="D47" s="8" t="s">
        <v>27</v>
      </c>
      <c r="E47" s="58">
        <v>180000</v>
      </c>
      <c r="F47" s="8" t="s">
        <v>28</v>
      </c>
      <c r="G47" s="58">
        <v>1086</v>
      </c>
      <c r="H47" s="58">
        <v>965</v>
      </c>
      <c r="I47" s="57">
        <v>0.13</v>
      </c>
      <c r="K47" s="45"/>
    </row>
    <row r="48" spans="1:11" ht="19.2">
      <c r="B48" s="7" t="s">
        <v>77</v>
      </c>
      <c r="C48" s="8" t="s">
        <v>13</v>
      </c>
      <c r="D48" s="8" t="s">
        <v>24</v>
      </c>
      <c r="E48" s="58">
        <v>13000</v>
      </c>
      <c r="F48" s="8" t="s">
        <v>25</v>
      </c>
      <c r="G48" s="58">
        <v>3762</v>
      </c>
      <c r="H48" s="58">
        <v>3445</v>
      </c>
      <c r="I48" s="57">
        <v>0.46</v>
      </c>
      <c r="K48" s="45"/>
    </row>
    <row r="49" spans="1:11" ht="19.2">
      <c r="B49" s="7" t="s">
        <v>78</v>
      </c>
      <c r="C49" s="8" t="s">
        <v>13</v>
      </c>
      <c r="D49" s="8" t="s">
        <v>24</v>
      </c>
      <c r="E49" s="58">
        <v>7600</v>
      </c>
      <c r="F49" s="8" t="s">
        <v>25</v>
      </c>
      <c r="G49" s="58">
        <v>3718</v>
      </c>
      <c r="H49" s="58">
        <v>3478</v>
      </c>
      <c r="I49" s="57">
        <v>0.46</v>
      </c>
      <c r="K49" s="45"/>
    </row>
    <row r="50" spans="1:11" ht="28.8">
      <c r="B50" s="7" t="s">
        <v>79</v>
      </c>
      <c r="C50" s="8" t="s">
        <v>13</v>
      </c>
      <c r="D50" s="8" t="s">
        <v>27</v>
      </c>
      <c r="E50" s="58">
        <v>156538</v>
      </c>
      <c r="F50" s="8" t="s">
        <v>28</v>
      </c>
      <c r="G50" s="58">
        <v>2488</v>
      </c>
      <c r="H50" s="58">
        <v>1925</v>
      </c>
      <c r="I50" s="57">
        <v>0.26</v>
      </c>
      <c r="K50" s="45"/>
    </row>
    <row r="51" spans="1:11" ht="28.8">
      <c r="B51" s="7" t="s">
        <v>80</v>
      </c>
      <c r="C51" s="8" t="s">
        <v>13</v>
      </c>
      <c r="D51" s="8" t="s">
        <v>27</v>
      </c>
      <c r="E51" s="58">
        <v>699509</v>
      </c>
      <c r="F51" s="8" t="s">
        <v>28</v>
      </c>
      <c r="G51" s="58">
        <v>9803</v>
      </c>
      <c r="H51" s="58">
        <v>7625</v>
      </c>
      <c r="I51" s="57">
        <v>1.02</v>
      </c>
      <c r="K51" s="45"/>
    </row>
    <row r="52" spans="1:11" ht="28.8">
      <c r="B52" s="7" t="s">
        <v>81</v>
      </c>
      <c r="C52" s="8" t="s">
        <v>13</v>
      </c>
      <c r="D52" s="8" t="s">
        <v>27</v>
      </c>
      <c r="E52" s="58">
        <v>185748</v>
      </c>
      <c r="F52" s="8" t="s">
        <v>28</v>
      </c>
      <c r="G52" s="58">
        <v>10363</v>
      </c>
      <c r="H52" s="58">
        <v>11628</v>
      </c>
      <c r="I52" s="57">
        <v>1.55</v>
      </c>
      <c r="K52" s="45"/>
    </row>
    <row r="53" spans="1:11" ht="19.2">
      <c r="B53" s="7" t="s">
        <v>82</v>
      </c>
      <c r="C53" s="8" t="s">
        <v>13</v>
      </c>
      <c r="D53" s="8" t="s">
        <v>30</v>
      </c>
      <c r="E53" s="58">
        <v>80000</v>
      </c>
      <c r="F53" s="8" t="s">
        <v>83</v>
      </c>
      <c r="G53" s="58">
        <v>4391</v>
      </c>
      <c r="H53" s="58">
        <v>4324</v>
      </c>
      <c r="I53" s="57">
        <v>0.57999999999999996</v>
      </c>
      <c r="K53" s="45"/>
    </row>
    <row r="54" spans="1:11" ht="19.2">
      <c r="A54" s="40"/>
      <c r="B54" s="7" t="s">
        <v>84</v>
      </c>
      <c r="C54" s="8" t="s">
        <v>13</v>
      </c>
      <c r="D54" s="47" t="s">
        <v>241</v>
      </c>
      <c r="E54" s="58">
        <v>2262</v>
      </c>
      <c r="F54" s="8" t="s">
        <v>69</v>
      </c>
      <c r="G54" s="58">
        <v>565</v>
      </c>
      <c r="H54" s="58">
        <v>864</v>
      </c>
      <c r="I54" s="57">
        <v>0.12</v>
      </c>
      <c r="K54" s="45"/>
    </row>
    <row r="55" spans="1:11" ht="28.8">
      <c r="B55" s="7" t="s">
        <v>85</v>
      </c>
      <c r="C55" s="8" t="s">
        <v>13</v>
      </c>
      <c r="D55" s="8" t="s">
        <v>27</v>
      </c>
      <c r="E55" s="58">
        <v>100000</v>
      </c>
      <c r="F55" s="8" t="s">
        <v>28</v>
      </c>
      <c r="G55" s="58">
        <v>2040</v>
      </c>
      <c r="H55" s="58">
        <v>3970</v>
      </c>
      <c r="I55" s="57">
        <v>0.53</v>
      </c>
      <c r="K55" s="45"/>
    </row>
    <row r="56" spans="1:11" ht="28.8">
      <c r="B56" s="7" t="s">
        <v>86</v>
      </c>
      <c r="C56" s="8" t="s">
        <v>13</v>
      </c>
      <c r="D56" s="8" t="s">
        <v>27</v>
      </c>
      <c r="E56" s="58">
        <v>22300</v>
      </c>
      <c r="F56" s="8" t="s">
        <v>28</v>
      </c>
      <c r="G56" s="58">
        <v>337</v>
      </c>
      <c r="H56" s="58">
        <v>324</v>
      </c>
      <c r="I56" s="57">
        <v>0.04</v>
      </c>
      <c r="K56" s="45"/>
    </row>
    <row r="57" spans="1:11" ht="28.8">
      <c r="B57" s="7" t="s">
        <v>87</v>
      </c>
      <c r="C57" s="8" t="s">
        <v>13</v>
      </c>
      <c r="D57" s="8" t="s">
        <v>27</v>
      </c>
      <c r="E57" s="58">
        <v>23586</v>
      </c>
      <c r="F57" s="8" t="s">
        <v>28</v>
      </c>
      <c r="G57" s="58">
        <v>814</v>
      </c>
      <c r="H57" s="58">
        <v>3396</v>
      </c>
      <c r="I57" s="57">
        <v>0.45</v>
      </c>
      <c r="K57" s="45"/>
    </row>
    <row r="58" spans="1:11" ht="28.8">
      <c r="B58" s="7" t="s">
        <v>88</v>
      </c>
      <c r="C58" s="8" t="s">
        <v>13</v>
      </c>
      <c r="D58" s="8" t="s">
        <v>27</v>
      </c>
      <c r="E58" s="58">
        <v>494098</v>
      </c>
      <c r="F58" s="8" t="s">
        <v>89</v>
      </c>
      <c r="G58" s="58">
        <v>12749</v>
      </c>
      <c r="H58" s="58">
        <v>17293</v>
      </c>
      <c r="I58" s="57">
        <v>2.31</v>
      </c>
      <c r="K58" s="45"/>
    </row>
    <row r="59" spans="1:11" ht="28.8">
      <c r="B59" s="7" t="s">
        <v>240</v>
      </c>
      <c r="C59" s="8" t="s">
        <v>13</v>
      </c>
      <c r="D59" s="47" t="s">
        <v>27</v>
      </c>
      <c r="E59" s="58">
        <v>76000</v>
      </c>
      <c r="F59" s="8" t="s">
        <v>28</v>
      </c>
      <c r="G59" s="58">
        <v>3496</v>
      </c>
      <c r="H59" s="58">
        <v>4165</v>
      </c>
      <c r="I59" s="57">
        <v>0.56000000000000005</v>
      </c>
      <c r="K59" s="45"/>
    </row>
    <row r="60" spans="1:11">
      <c r="B60" s="3" t="s">
        <v>90</v>
      </c>
      <c r="C60" s="4"/>
      <c r="D60" s="4"/>
      <c r="E60" s="58">
        <v>40000</v>
      </c>
      <c r="F60" s="4"/>
      <c r="G60" s="58">
        <v>2404</v>
      </c>
      <c r="H60" s="58">
        <v>2400</v>
      </c>
      <c r="I60" s="57">
        <v>0.32</v>
      </c>
      <c r="K60" s="45"/>
    </row>
    <row r="61" spans="1:11" ht="28.8">
      <c r="B61" s="7" t="s">
        <v>91</v>
      </c>
      <c r="C61" s="8" t="s">
        <v>90</v>
      </c>
      <c r="D61" s="8" t="s">
        <v>92</v>
      </c>
      <c r="E61" s="58">
        <v>40000</v>
      </c>
      <c r="F61" s="8" t="s">
        <v>28</v>
      </c>
      <c r="G61" s="58">
        <v>2404</v>
      </c>
      <c r="H61" s="58">
        <v>2400</v>
      </c>
      <c r="I61" s="57">
        <v>0.32</v>
      </c>
      <c r="K61" s="45"/>
    </row>
    <row r="62" spans="1:11">
      <c r="B62" s="3" t="s">
        <v>93</v>
      </c>
      <c r="C62" s="4"/>
      <c r="D62" s="4"/>
      <c r="E62" s="58" t="s">
        <v>0</v>
      </c>
      <c r="F62" s="4"/>
      <c r="G62" s="58" t="s">
        <v>0</v>
      </c>
      <c r="H62" s="58" t="s">
        <v>0</v>
      </c>
      <c r="I62" s="57" t="s">
        <v>0</v>
      </c>
    </row>
    <row r="63" spans="1:11">
      <c r="B63" s="3" t="s">
        <v>7</v>
      </c>
      <c r="C63" s="4"/>
      <c r="D63" s="4"/>
      <c r="E63" s="58">
        <v>17823051</v>
      </c>
      <c r="F63" s="4"/>
      <c r="G63" s="58">
        <v>546696</v>
      </c>
      <c r="H63" s="58">
        <v>676735</v>
      </c>
      <c r="I63" s="57">
        <v>90.39</v>
      </c>
      <c r="K63" s="45"/>
    </row>
    <row r="64" spans="1:11">
      <c r="E64" s="43"/>
      <c r="G64" s="43"/>
      <c r="H64" s="43"/>
      <c r="I64" s="43"/>
    </row>
    <row r="68" spans="2:18" ht="28.8">
      <c r="B68" s="2" t="s">
        <v>136</v>
      </c>
      <c r="C68" s="2" t="s">
        <v>9</v>
      </c>
      <c r="D68" s="2" t="s">
        <v>10</v>
      </c>
      <c r="E68" s="2" t="s">
        <v>137</v>
      </c>
      <c r="F68" s="2" t="s">
        <v>12</v>
      </c>
      <c r="G68" s="2" t="s">
        <v>138</v>
      </c>
      <c r="H68" s="2" t="s">
        <v>128</v>
      </c>
      <c r="I68" s="2" t="s">
        <v>139</v>
      </c>
      <c r="J68" s="2" t="s">
        <v>11</v>
      </c>
      <c r="K68" s="2" t="s">
        <v>3</v>
      </c>
      <c r="L68" s="2" t="s">
        <v>4</v>
      </c>
      <c r="M68" s="2" t="s">
        <v>5</v>
      </c>
    </row>
    <row r="69" spans="2:18">
      <c r="B69" s="3" t="s">
        <v>140</v>
      </c>
      <c r="C69" s="18"/>
      <c r="D69" s="18"/>
      <c r="E69" s="18"/>
      <c r="F69" s="18"/>
      <c r="G69" s="18"/>
      <c r="H69" s="19"/>
      <c r="I69" s="20"/>
      <c r="J69" s="5" t="s">
        <v>0</v>
      </c>
      <c r="K69" s="5" t="s">
        <v>0</v>
      </c>
      <c r="L69" s="5" t="s">
        <v>0</v>
      </c>
      <c r="M69" s="6" t="s">
        <v>0</v>
      </c>
    </row>
    <row r="70" spans="2:18">
      <c r="B70" s="7" t="s">
        <v>141</v>
      </c>
      <c r="C70" s="18"/>
      <c r="D70" s="18"/>
      <c r="E70" s="18"/>
      <c r="F70" s="18"/>
      <c r="G70" s="18"/>
      <c r="H70" s="19"/>
      <c r="I70" s="20"/>
      <c r="J70" s="5" t="s">
        <v>0</v>
      </c>
      <c r="K70" s="5" t="s">
        <v>0</v>
      </c>
      <c r="L70" s="5" t="s">
        <v>0</v>
      </c>
      <c r="M70" s="6" t="s">
        <v>0</v>
      </c>
    </row>
    <row r="71" spans="2:18">
      <c r="B71" s="7" t="s">
        <v>142</v>
      </c>
      <c r="C71" s="18"/>
      <c r="D71" s="18"/>
      <c r="E71" s="18"/>
      <c r="F71" s="18"/>
      <c r="G71" s="18"/>
      <c r="H71" s="19"/>
      <c r="I71" s="20"/>
      <c r="J71" s="5" t="s">
        <v>0</v>
      </c>
      <c r="K71" s="5" t="s">
        <v>0</v>
      </c>
      <c r="L71" s="5" t="s">
        <v>0</v>
      </c>
      <c r="M71" s="6" t="s">
        <v>0</v>
      </c>
    </row>
    <row r="72" spans="2:18">
      <c r="B72" s="7" t="s">
        <v>143</v>
      </c>
      <c r="C72" s="18"/>
      <c r="D72" s="18"/>
      <c r="E72" s="18"/>
      <c r="F72" s="18"/>
      <c r="G72" s="18"/>
      <c r="H72" s="19"/>
      <c r="I72" s="20"/>
      <c r="J72" s="5" t="s">
        <v>0</v>
      </c>
      <c r="K72" s="5" t="s">
        <v>0</v>
      </c>
      <c r="L72" s="5" t="s">
        <v>0</v>
      </c>
      <c r="M72" s="6" t="s">
        <v>0</v>
      </c>
    </row>
    <row r="73" spans="2:18">
      <c r="B73" s="7" t="s">
        <v>144</v>
      </c>
      <c r="C73" s="18"/>
      <c r="D73" s="18"/>
      <c r="E73" s="18"/>
      <c r="F73" s="18"/>
      <c r="G73" s="18"/>
      <c r="H73" s="19"/>
      <c r="I73" s="20"/>
      <c r="J73" s="5" t="s">
        <v>0</v>
      </c>
      <c r="K73" s="5" t="s">
        <v>0</v>
      </c>
      <c r="L73" s="5" t="s">
        <v>0</v>
      </c>
      <c r="M73" s="6" t="s">
        <v>0</v>
      </c>
    </row>
    <row r="74" spans="2:18">
      <c r="B74" s="3" t="s">
        <v>145</v>
      </c>
      <c r="C74" s="18"/>
      <c r="D74" s="18"/>
      <c r="E74" s="18"/>
      <c r="F74" s="18"/>
      <c r="G74" s="18"/>
      <c r="H74" s="19"/>
      <c r="I74" s="20"/>
      <c r="J74" s="5">
        <v>46500</v>
      </c>
      <c r="K74" s="5">
        <v>47980</v>
      </c>
      <c r="L74" s="5">
        <v>48382</v>
      </c>
      <c r="M74" s="6">
        <v>6.46</v>
      </c>
    </row>
    <row r="75" spans="2:18">
      <c r="B75" s="7" t="s">
        <v>141</v>
      </c>
      <c r="C75" s="18"/>
      <c r="D75" s="18"/>
      <c r="E75" s="18"/>
      <c r="F75" s="18"/>
      <c r="G75" s="18"/>
      <c r="H75" s="19"/>
      <c r="I75" s="20"/>
      <c r="J75" s="5">
        <v>46500</v>
      </c>
      <c r="K75" s="5">
        <v>47980</v>
      </c>
      <c r="L75" s="5">
        <v>48382</v>
      </c>
      <c r="M75" s="6">
        <v>6.46</v>
      </c>
    </row>
    <row r="76" spans="2:18">
      <c r="B76" s="13" t="s">
        <v>13</v>
      </c>
      <c r="C76" s="18"/>
      <c r="D76" s="18"/>
      <c r="E76" s="18"/>
      <c r="F76" s="18"/>
      <c r="G76" s="18"/>
      <c r="H76" s="19"/>
      <c r="I76" s="20"/>
      <c r="J76" s="5">
        <v>46500</v>
      </c>
      <c r="K76" s="5">
        <f>47980</f>
        <v>47980</v>
      </c>
      <c r="L76" s="5">
        <v>48382</v>
      </c>
      <c r="M76" s="6">
        <v>6.46</v>
      </c>
      <c r="R76" s="45"/>
    </row>
    <row r="77" spans="2:18" ht="28.8">
      <c r="B77" s="21" t="s">
        <v>146</v>
      </c>
      <c r="C77" s="3" t="s">
        <v>13</v>
      </c>
      <c r="D77" s="3" t="s">
        <v>147</v>
      </c>
      <c r="E77" s="3" t="s">
        <v>148</v>
      </c>
      <c r="F77" s="3" t="s">
        <v>28</v>
      </c>
      <c r="G77" s="39">
        <v>44494</v>
      </c>
      <c r="H77" s="38" t="s">
        <v>149</v>
      </c>
      <c r="I77" s="12">
        <v>1000</v>
      </c>
      <c r="J77" s="5">
        <v>16500</v>
      </c>
      <c r="K77" s="5">
        <f>17771</f>
        <v>17771</v>
      </c>
      <c r="L77" s="5">
        <v>17929</v>
      </c>
      <c r="M77" s="6">
        <v>2.4</v>
      </c>
      <c r="R77" s="45"/>
    </row>
    <row r="78" spans="2:18" ht="28.8">
      <c r="B78" s="21" t="s">
        <v>150</v>
      </c>
      <c r="C78" s="3" t="s">
        <v>13</v>
      </c>
      <c r="D78" s="3" t="s">
        <v>147</v>
      </c>
      <c r="E78" s="3" t="s">
        <v>148</v>
      </c>
      <c r="F78" s="3" t="s">
        <v>28</v>
      </c>
      <c r="G78" s="39">
        <v>44311</v>
      </c>
      <c r="H78" s="38" t="s">
        <v>151</v>
      </c>
      <c r="I78" s="12">
        <v>1000</v>
      </c>
      <c r="J78" s="5">
        <v>10000</v>
      </c>
      <c r="K78" s="5">
        <v>10087</v>
      </c>
      <c r="L78" s="5">
        <v>10217</v>
      </c>
      <c r="M78" s="6">
        <v>1.36</v>
      </c>
      <c r="R78" s="45"/>
    </row>
    <row r="79" spans="2:18" ht="28.8">
      <c r="B79" s="21" t="s">
        <v>152</v>
      </c>
      <c r="C79" s="3" t="s">
        <v>13</v>
      </c>
      <c r="D79" s="3" t="s">
        <v>147</v>
      </c>
      <c r="E79" s="3" t="s">
        <v>148</v>
      </c>
      <c r="F79" s="3" t="s">
        <v>28</v>
      </c>
      <c r="G79" s="39">
        <v>44402</v>
      </c>
      <c r="H79" s="38" t="s">
        <v>153</v>
      </c>
      <c r="I79" s="12">
        <v>1000</v>
      </c>
      <c r="J79" s="5">
        <v>20000</v>
      </c>
      <c r="K79" s="5">
        <v>20122</v>
      </c>
      <c r="L79" s="5">
        <v>20236</v>
      </c>
      <c r="M79" s="6">
        <v>2.7</v>
      </c>
      <c r="R79" s="45"/>
    </row>
    <row r="80" spans="2:18">
      <c r="B80" s="7" t="s">
        <v>142</v>
      </c>
      <c r="C80" s="18"/>
      <c r="D80" s="18"/>
      <c r="E80" s="18"/>
      <c r="F80" s="18"/>
      <c r="G80" s="18"/>
      <c r="H80" s="19"/>
      <c r="I80" s="20"/>
      <c r="J80" s="5" t="s">
        <v>0</v>
      </c>
      <c r="K80" s="5" t="s">
        <v>0</v>
      </c>
      <c r="L80" s="5" t="s">
        <v>0</v>
      </c>
      <c r="M80" s="6" t="s">
        <v>0</v>
      </c>
    </row>
    <row r="81" spans="2:16">
      <c r="B81" s="7" t="s">
        <v>143</v>
      </c>
      <c r="C81" s="18"/>
      <c r="D81" s="18"/>
      <c r="E81" s="18"/>
      <c r="F81" s="18"/>
      <c r="G81" s="18"/>
      <c r="H81" s="19"/>
      <c r="I81" s="20"/>
      <c r="J81" s="5" t="s">
        <v>0</v>
      </c>
      <c r="K81" s="5" t="s">
        <v>0</v>
      </c>
      <c r="L81" s="5" t="s">
        <v>0</v>
      </c>
      <c r="M81" s="6" t="s">
        <v>0</v>
      </c>
    </row>
    <row r="82" spans="2:16">
      <c r="B82" s="7" t="s">
        <v>144</v>
      </c>
      <c r="C82" s="18"/>
      <c r="D82" s="18"/>
      <c r="E82" s="18"/>
      <c r="F82" s="18"/>
      <c r="G82" s="18"/>
      <c r="H82" s="19"/>
      <c r="I82" s="20"/>
      <c r="J82" s="5" t="s">
        <v>0</v>
      </c>
      <c r="K82" s="5" t="s">
        <v>0</v>
      </c>
      <c r="L82" s="5" t="s">
        <v>0</v>
      </c>
      <c r="M82" s="6" t="s">
        <v>0</v>
      </c>
    </row>
    <row r="83" spans="2:16">
      <c r="B83" s="9" t="s">
        <v>7</v>
      </c>
      <c r="C83" s="22"/>
      <c r="D83" s="22"/>
      <c r="E83" s="22"/>
      <c r="F83" s="22"/>
      <c r="G83" s="22"/>
      <c r="H83" s="23"/>
      <c r="I83" s="16"/>
      <c r="J83" s="5">
        <v>46500</v>
      </c>
      <c r="K83" s="10">
        <f>47980</f>
        <v>47980</v>
      </c>
      <c r="L83" s="10">
        <v>48382</v>
      </c>
      <c r="M83" s="14">
        <v>6.46</v>
      </c>
    </row>
    <row r="91" spans="2:16" ht="38.4">
      <c r="B91" s="2" t="s">
        <v>124</v>
      </c>
      <c r="C91" s="2" t="s">
        <v>125</v>
      </c>
      <c r="D91" s="2" t="s">
        <v>126</v>
      </c>
      <c r="E91" s="2" t="s">
        <v>127</v>
      </c>
      <c r="F91" s="2" t="s">
        <v>128</v>
      </c>
      <c r="G91" s="2" t="s">
        <v>129</v>
      </c>
      <c r="H91" s="2" t="s">
        <v>3</v>
      </c>
      <c r="I91" s="2" t="s">
        <v>130</v>
      </c>
      <c r="J91" s="2" t="s">
        <v>4</v>
      </c>
      <c r="K91" s="2" t="s">
        <v>5</v>
      </c>
      <c r="P91" s="45" t="s">
        <v>237</v>
      </c>
    </row>
    <row r="92" spans="2:16">
      <c r="B92" s="3" t="s">
        <v>131</v>
      </c>
      <c r="C92" s="4"/>
      <c r="D92" s="4"/>
      <c r="E92" s="4"/>
      <c r="F92" s="4"/>
      <c r="G92" s="58"/>
      <c r="H92" s="58">
        <v>14516</v>
      </c>
      <c r="I92" s="5"/>
      <c r="J92" s="5">
        <v>14516</v>
      </c>
      <c r="K92" s="6">
        <v>1.94</v>
      </c>
      <c r="L92" s="45"/>
    </row>
    <row r="93" spans="2:16">
      <c r="B93" s="7" t="s">
        <v>238</v>
      </c>
      <c r="C93" s="8" t="s">
        <v>132</v>
      </c>
      <c r="D93" s="8" t="s">
        <v>28</v>
      </c>
      <c r="E93" s="8" t="s">
        <v>133</v>
      </c>
      <c r="F93" s="15" t="s">
        <v>134</v>
      </c>
      <c r="G93" s="58">
        <v>14516</v>
      </c>
      <c r="H93" s="58">
        <v>14516</v>
      </c>
      <c r="I93" s="5">
        <v>14516</v>
      </c>
      <c r="J93" s="5">
        <v>14516</v>
      </c>
      <c r="K93" s="6">
        <v>1.94</v>
      </c>
      <c r="L93" s="45"/>
    </row>
    <row r="94" spans="2:16">
      <c r="B94" s="3" t="s">
        <v>135</v>
      </c>
      <c r="C94" s="4"/>
      <c r="D94" s="4"/>
      <c r="E94" s="4"/>
      <c r="F94" s="4"/>
      <c r="G94" s="58"/>
      <c r="H94" s="58" t="s">
        <v>0</v>
      </c>
      <c r="I94" s="5"/>
      <c r="J94" s="5" t="s">
        <v>0</v>
      </c>
      <c r="K94" s="6" t="s">
        <v>0</v>
      </c>
      <c r="L94" s="45"/>
    </row>
    <row r="95" spans="2:16">
      <c r="B95" s="9" t="s">
        <v>7</v>
      </c>
      <c r="C95" s="16"/>
      <c r="D95" s="16"/>
      <c r="E95" s="16"/>
      <c r="F95" s="16"/>
      <c r="G95" s="17"/>
      <c r="H95" s="10">
        <v>14516</v>
      </c>
      <c r="I95" s="17"/>
      <c r="J95" s="10">
        <v>14516</v>
      </c>
      <c r="K95" s="14">
        <v>1.94</v>
      </c>
      <c r="L95" s="45"/>
    </row>
    <row r="98" spans="2:11">
      <c r="B98" s="37"/>
    </row>
    <row r="102" spans="2:11" ht="28.8" hidden="1">
      <c r="B102" s="50" t="s">
        <v>242</v>
      </c>
      <c r="C102" s="50" t="s">
        <v>9</v>
      </c>
      <c r="D102" s="50" t="s">
        <v>10</v>
      </c>
      <c r="E102" s="50" t="s">
        <v>243</v>
      </c>
      <c r="F102" s="50" t="s">
        <v>244</v>
      </c>
      <c r="G102" s="50" t="s">
        <v>245</v>
      </c>
      <c r="H102" s="50" t="s">
        <v>11</v>
      </c>
      <c r="I102" s="50" t="s">
        <v>3</v>
      </c>
      <c r="J102" s="50" t="s">
        <v>4</v>
      </c>
      <c r="K102" s="50" t="s">
        <v>5</v>
      </c>
    </row>
    <row r="103" spans="2:11" hidden="1">
      <c r="B103" s="9" t="s">
        <v>246</v>
      </c>
      <c r="C103" s="16"/>
      <c r="D103" s="16"/>
      <c r="E103" s="16"/>
      <c r="F103" s="16"/>
      <c r="G103" s="16"/>
      <c r="H103" s="10" t="s">
        <v>0</v>
      </c>
      <c r="I103" s="10" t="s">
        <v>0</v>
      </c>
      <c r="J103" s="10" t="s">
        <v>0</v>
      </c>
      <c r="K103" s="52" t="s">
        <v>0</v>
      </c>
    </row>
    <row r="104" spans="2:11" hidden="1">
      <c r="B104" s="3" t="s">
        <v>13</v>
      </c>
      <c r="C104" s="20"/>
      <c r="D104" s="20"/>
      <c r="E104" s="20"/>
      <c r="F104" s="20"/>
      <c r="G104" s="20"/>
      <c r="H104" s="51" t="s">
        <v>0</v>
      </c>
      <c r="I104" s="51" t="s">
        <v>0</v>
      </c>
      <c r="J104" s="51" t="s">
        <v>0</v>
      </c>
      <c r="K104" s="53" t="s">
        <v>0</v>
      </c>
    </row>
    <row r="105" spans="2:11" hidden="1">
      <c r="B105" s="3" t="s">
        <v>90</v>
      </c>
      <c r="C105" s="20"/>
      <c r="D105" s="20"/>
      <c r="E105" s="20"/>
      <c r="F105" s="20"/>
      <c r="G105" s="20"/>
      <c r="H105" s="51" t="s">
        <v>0</v>
      </c>
      <c r="I105" s="51" t="s">
        <v>0</v>
      </c>
      <c r="J105" s="51" t="s">
        <v>0</v>
      </c>
      <c r="K105" s="53" t="s">
        <v>0</v>
      </c>
    </row>
    <row r="106" spans="2:11" hidden="1">
      <c r="B106" s="3" t="s">
        <v>93</v>
      </c>
      <c r="C106" s="20"/>
      <c r="D106" s="20"/>
      <c r="E106" s="20"/>
      <c r="F106" s="20"/>
      <c r="G106" s="20"/>
      <c r="H106" s="51" t="s">
        <v>0</v>
      </c>
      <c r="I106" s="51" t="s">
        <v>0</v>
      </c>
      <c r="J106" s="51" t="s">
        <v>0</v>
      </c>
      <c r="K106" s="53" t="s">
        <v>0</v>
      </c>
    </row>
    <row r="107" spans="2:11" hidden="1">
      <c r="B107" s="9" t="s">
        <v>247</v>
      </c>
      <c r="C107" s="16"/>
      <c r="D107" s="16"/>
      <c r="E107" s="16"/>
      <c r="F107" s="16"/>
      <c r="G107" s="16"/>
      <c r="H107" s="42">
        <v>5417000</v>
      </c>
      <c r="I107" s="10" t="s">
        <v>0</v>
      </c>
      <c r="J107" s="42">
        <v>-1</v>
      </c>
      <c r="K107" s="55">
        <v>0</v>
      </c>
    </row>
    <row r="108" spans="2:11" hidden="1">
      <c r="B108" s="3" t="s">
        <v>13</v>
      </c>
      <c r="C108" s="20"/>
      <c r="D108" s="20"/>
      <c r="E108" s="20"/>
      <c r="F108" s="20"/>
      <c r="G108" s="20"/>
      <c r="H108" s="51" t="s">
        <v>0</v>
      </c>
      <c r="I108" s="51" t="s">
        <v>0</v>
      </c>
      <c r="J108" s="51" t="s">
        <v>0</v>
      </c>
      <c r="K108" s="53" t="s">
        <v>0</v>
      </c>
    </row>
    <row r="109" spans="2:11" hidden="1">
      <c r="B109" s="3" t="s">
        <v>90</v>
      </c>
      <c r="C109" s="20"/>
      <c r="D109" s="20"/>
      <c r="E109" s="20"/>
      <c r="F109" s="20"/>
      <c r="G109" s="20"/>
      <c r="H109" s="51" t="s">
        <v>0</v>
      </c>
      <c r="I109" s="51" t="s">
        <v>0</v>
      </c>
      <c r="J109" s="51" t="s">
        <v>0</v>
      </c>
      <c r="K109" s="53" t="s">
        <v>0</v>
      </c>
    </row>
    <row r="110" spans="2:11" hidden="1">
      <c r="B110" s="3" t="s">
        <v>93</v>
      </c>
      <c r="C110" s="20"/>
      <c r="D110" s="20"/>
      <c r="E110" s="20"/>
      <c r="F110" s="20"/>
      <c r="G110" s="20"/>
      <c r="H110" s="49">
        <v>5417000</v>
      </c>
      <c r="I110" s="51" t="s">
        <v>0</v>
      </c>
      <c r="J110" s="49">
        <v>-1</v>
      </c>
      <c r="K110" s="54">
        <v>0</v>
      </c>
    </row>
    <row r="111" spans="2:11" ht="19.2" hidden="1">
      <c r="B111" s="41" t="s">
        <v>249</v>
      </c>
      <c r="C111" s="8" t="s">
        <v>93</v>
      </c>
      <c r="D111" s="8" t="s">
        <v>248</v>
      </c>
      <c r="E111" s="56" t="s">
        <v>132</v>
      </c>
      <c r="F111" s="8" t="s">
        <v>28</v>
      </c>
      <c r="G111" s="8" t="s">
        <v>237</v>
      </c>
      <c r="H111" s="49">
        <v>5417000</v>
      </c>
      <c r="I111" s="51" t="s">
        <v>0</v>
      </c>
      <c r="J111" s="49">
        <v>-1</v>
      </c>
      <c r="K111" s="54">
        <v>0</v>
      </c>
    </row>
    <row r="112" spans="2:11" hidden="1">
      <c r="B112" s="9" t="s">
        <v>7</v>
      </c>
      <c r="C112" s="16"/>
      <c r="D112" s="16"/>
      <c r="E112" s="16"/>
      <c r="F112" s="16"/>
      <c r="G112" s="16"/>
      <c r="H112" s="42">
        <v>5417000</v>
      </c>
      <c r="I112" s="10" t="s">
        <v>0</v>
      </c>
      <c r="J112" s="42">
        <v>-1</v>
      </c>
      <c r="K112" s="55">
        <v>0</v>
      </c>
    </row>
    <row r="113" spans="10:10">
      <c r="J113" s="51" t="s">
        <v>237</v>
      </c>
    </row>
  </sheetData>
  <pageMargins left="0.7" right="0.7" top="0.75" bottom="0.75" header="0.3" footer="0.3"/>
  <pageSetup paperSize="9" orientation="portrait" horizontalDpi="6553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9"/>
  <sheetViews>
    <sheetView topLeftCell="A25" zoomScale="110" zoomScaleNormal="110" workbookViewId="0">
      <selection activeCell="J19" sqref="J19"/>
    </sheetView>
  </sheetViews>
  <sheetFormatPr defaultRowHeight="13.8"/>
  <cols>
    <col min="1" max="1" width="3.19921875" customWidth="1"/>
    <col min="2" max="2" width="47.8984375" customWidth="1"/>
    <col min="3" max="4" width="12.8984375" customWidth="1"/>
  </cols>
  <sheetData>
    <row r="2" spans="2:4" ht="19.2">
      <c r="B2" s="2" t="s">
        <v>94</v>
      </c>
      <c r="C2" s="36" t="s">
        <v>95</v>
      </c>
      <c r="D2" s="36" t="s">
        <v>96</v>
      </c>
    </row>
    <row r="3" spans="2:4">
      <c r="B3" s="9" t="s">
        <v>97</v>
      </c>
      <c r="C3" s="10">
        <v>748706</v>
      </c>
      <c r="D3" s="10">
        <v>776956</v>
      </c>
    </row>
    <row r="4" spans="2:4">
      <c r="B4" s="7" t="s">
        <v>98</v>
      </c>
      <c r="C4" s="58">
        <v>1651</v>
      </c>
      <c r="D4" s="58">
        <v>1467</v>
      </c>
    </row>
    <row r="5" spans="2:4">
      <c r="B5" s="7" t="s">
        <v>99</v>
      </c>
      <c r="C5" s="58">
        <v>7422</v>
      </c>
      <c r="D5" s="58">
        <v>1554</v>
      </c>
    </row>
    <row r="6" spans="2:4">
      <c r="B6" s="7" t="s">
        <v>100</v>
      </c>
      <c r="C6" s="58" t="s">
        <v>0</v>
      </c>
      <c r="D6" s="58" t="s">
        <v>0</v>
      </c>
    </row>
    <row r="7" spans="2:4">
      <c r="B7" s="7" t="s">
        <v>101</v>
      </c>
      <c r="C7" s="58">
        <v>725117</v>
      </c>
      <c r="D7" s="58">
        <v>727659</v>
      </c>
    </row>
    <row r="8" spans="2:4">
      <c r="B8" s="7" t="s">
        <v>102</v>
      </c>
      <c r="C8" s="58">
        <v>48382</v>
      </c>
      <c r="D8" s="58">
        <v>50720</v>
      </c>
    </row>
    <row r="9" spans="2:4">
      <c r="B9" s="7" t="s">
        <v>103</v>
      </c>
      <c r="C9" s="58">
        <v>14516</v>
      </c>
      <c r="D9" s="58">
        <v>46276</v>
      </c>
    </row>
    <row r="10" spans="2:4">
      <c r="B10" s="7" t="s">
        <v>102</v>
      </c>
      <c r="C10" s="58" t="s">
        <v>0</v>
      </c>
      <c r="D10" s="58" t="s">
        <v>0</v>
      </c>
    </row>
    <row r="11" spans="2:4">
      <c r="B11" s="7" t="s">
        <v>104</v>
      </c>
      <c r="C11" s="58" t="s">
        <v>0</v>
      </c>
      <c r="D11" s="58" t="s">
        <v>0</v>
      </c>
    </row>
    <row r="12" spans="2:4">
      <c r="B12" s="7" t="s">
        <v>105</v>
      </c>
      <c r="C12" s="58" t="s">
        <v>0</v>
      </c>
      <c r="D12" s="58" t="s">
        <v>0</v>
      </c>
    </row>
    <row r="13" spans="2:4">
      <c r="B13" s="9" t="s">
        <v>106</v>
      </c>
      <c r="C13" s="10">
        <v>7602</v>
      </c>
      <c r="D13" s="10">
        <v>3367</v>
      </c>
    </row>
    <row r="14" spans="2:4">
      <c r="B14" s="9" t="s">
        <v>107</v>
      </c>
      <c r="C14" s="10">
        <v>741104</v>
      </c>
      <c r="D14" s="10">
        <v>773589</v>
      </c>
    </row>
    <row r="15" spans="2:4">
      <c r="B15" s="9" t="s">
        <v>108</v>
      </c>
      <c r="C15" s="10">
        <v>760517</v>
      </c>
      <c r="D15" s="10">
        <v>808559</v>
      </c>
    </row>
    <row r="16" spans="2:4">
      <c r="B16" s="7" t="s">
        <v>109</v>
      </c>
      <c r="C16" s="58">
        <v>13246736</v>
      </c>
      <c r="D16" s="58">
        <v>13138004</v>
      </c>
    </row>
    <row r="17" spans="2:4">
      <c r="B17" s="7" t="s">
        <v>110</v>
      </c>
      <c r="C17" s="58">
        <v>-12486219</v>
      </c>
      <c r="D17" s="58">
        <v>-12329445</v>
      </c>
    </row>
    <row r="18" spans="2:4">
      <c r="B18" s="9" t="s">
        <v>111</v>
      </c>
      <c r="C18" s="10">
        <v>-149392</v>
      </c>
      <c r="D18" s="10">
        <v>-143155</v>
      </c>
    </row>
    <row r="19" spans="2:4">
      <c r="B19" s="7" t="s">
        <v>112</v>
      </c>
      <c r="C19" s="58">
        <f>-33571</f>
        <v>-33571</v>
      </c>
      <c r="D19" s="58">
        <v>-35288</v>
      </c>
    </row>
    <row r="20" spans="2:4">
      <c r="B20" s="7" t="s">
        <v>113</v>
      </c>
      <c r="C20" s="58">
        <v>-115821</v>
      </c>
      <c r="D20" s="58">
        <v>-107867</v>
      </c>
    </row>
    <row r="21" spans="2:4">
      <c r="B21" s="9" t="s">
        <v>114</v>
      </c>
      <c r="C21" s="10">
        <v>129979</v>
      </c>
      <c r="D21" s="10">
        <v>108185</v>
      </c>
    </row>
    <row r="22" spans="2:4">
      <c r="B22" s="9" t="s">
        <v>115</v>
      </c>
      <c r="C22" s="10">
        <v>741104</v>
      </c>
      <c r="D22" s="10">
        <v>773589</v>
      </c>
    </row>
    <row r="23" spans="2:4">
      <c r="B23" s="9"/>
      <c r="C23" s="11"/>
      <c r="D23" s="11"/>
    </row>
    <row r="24" spans="2:4">
      <c r="B24" s="3" t="s">
        <v>116</v>
      </c>
      <c r="C24" s="59">
        <v>2054188.0330000001</v>
      </c>
      <c r="D24" s="59">
        <v>2174263.0099999998</v>
      </c>
    </row>
    <row r="25" spans="2:4">
      <c r="B25" s="7" t="s">
        <v>117</v>
      </c>
      <c r="C25" s="59">
        <v>1462269.38</v>
      </c>
      <c r="D25" s="59">
        <v>1646753.1740000001</v>
      </c>
    </row>
    <row r="26" spans="2:4">
      <c r="B26" s="7" t="s">
        <v>118</v>
      </c>
      <c r="C26" s="59">
        <v>46623.54</v>
      </c>
      <c r="D26" s="59">
        <v>138095.647</v>
      </c>
    </row>
    <row r="27" spans="2:4">
      <c r="B27" s="7" t="s">
        <v>119</v>
      </c>
      <c r="C27" s="59">
        <v>35313.847999999998</v>
      </c>
      <c r="D27" s="59">
        <v>84655.486999999994</v>
      </c>
    </row>
    <row r="28" spans="2:4">
      <c r="B28" s="7" t="s">
        <v>120</v>
      </c>
      <c r="C28" s="59">
        <v>137947.897</v>
      </c>
      <c r="D28" s="59">
        <v>112405.186</v>
      </c>
    </row>
    <row r="29" spans="2:4">
      <c r="B29" s="7" t="s">
        <v>121</v>
      </c>
      <c r="C29" s="59">
        <v>347731.79700000002</v>
      </c>
      <c r="D29" s="59">
        <v>123753.13800000001</v>
      </c>
    </row>
    <row r="30" spans="2:4">
      <c r="B30" s="7" t="s">
        <v>234</v>
      </c>
      <c r="C30" s="59">
        <v>14494.433000000001</v>
      </c>
      <c r="D30" s="59">
        <v>58972.300999999999</v>
      </c>
    </row>
    <row r="31" spans="2:4">
      <c r="B31" s="7" t="s">
        <v>122</v>
      </c>
      <c r="C31" s="59">
        <v>9807.1380000000008</v>
      </c>
      <c r="D31" s="59">
        <v>9628.0769999999993</v>
      </c>
    </row>
    <row r="32" spans="2:4">
      <c r="B32" s="3" t="s">
        <v>123</v>
      </c>
      <c r="C32" s="12" t="s">
        <v>0</v>
      </c>
      <c r="D32" s="12"/>
    </row>
    <row r="33" spans="2:4">
      <c r="B33" s="7" t="s">
        <v>117</v>
      </c>
      <c r="C33" s="12">
        <v>349.17</v>
      </c>
      <c r="D33" s="12">
        <v>345.37</v>
      </c>
    </row>
    <row r="34" spans="2:4">
      <c r="B34" s="7" t="s">
        <v>118</v>
      </c>
      <c r="C34" s="12">
        <v>420.75</v>
      </c>
      <c r="D34" s="12">
        <v>409.27</v>
      </c>
    </row>
    <row r="35" spans="2:4">
      <c r="B35" s="7" t="s">
        <v>119</v>
      </c>
      <c r="C35" s="12">
        <v>411.4</v>
      </c>
      <c r="D35" s="12">
        <v>395.93</v>
      </c>
    </row>
    <row r="36" spans="2:4">
      <c r="B36" s="7" t="s">
        <v>120</v>
      </c>
      <c r="C36" s="12">
        <v>397.46</v>
      </c>
      <c r="D36" s="12">
        <v>382.25</v>
      </c>
    </row>
    <row r="37" spans="2:4">
      <c r="B37" s="7" t="s">
        <v>121</v>
      </c>
      <c r="C37" s="12">
        <v>379</v>
      </c>
      <c r="D37" s="12">
        <v>364.16</v>
      </c>
    </row>
    <row r="38" spans="2:4">
      <c r="B38" s="7" t="s">
        <v>234</v>
      </c>
      <c r="C38" s="12">
        <v>403.42</v>
      </c>
      <c r="D38" s="12">
        <v>390.43</v>
      </c>
    </row>
    <row r="39" spans="2:4">
      <c r="B39" s="7" t="s">
        <v>122</v>
      </c>
      <c r="C39" s="12">
        <v>399.09</v>
      </c>
      <c r="D39" s="12">
        <v>390.96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9"/>
  <sheetViews>
    <sheetView topLeftCell="A29" zoomScale="110" workbookViewId="0">
      <selection activeCell="B41" sqref="B41"/>
    </sheetView>
  </sheetViews>
  <sheetFormatPr defaultRowHeight="13.8"/>
  <cols>
    <col min="1" max="1" width="3.19921875" customWidth="1"/>
    <col min="2" max="2" width="42.59765625" customWidth="1"/>
    <col min="3" max="4" width="12.19921875" customWidth="1"/>
  </cols>
  <sheetData>
    <row r="2" spans="2:4" ht="19.2">
      <c r="B2" s="30" t="s">
        <v>186</v>
      </c>
      <c r="C2" s="30" t="s">
        <v>154</v>
      </c>
      <c r="D2" s="30" t="s">
        <v>155</v>
      </c>
    </row>
    <row r="3" spans="2:4">
      <c r="B3" s="28" t="s">
        <v>187</v>
      </c>
      <c r="C3" s="29">
        <v>23572</v>
      </c>
      <c r="D3" s="29">
        <v>22384</v>
      </c>
    </row>
    <row r="4" spans="2:4">
      <c r="B4" s="32" t="s">
        <v>188</v>
      </c>
      <c r="C4" s="26">
        <v>22412</v>
      </c>
      <c r="D4" s="26">
        <v>21241</v>
      </c>
    </row>
    <row r="5" spans="2:4">
      <c r="B5" s="32" t="s">
        <v>189</v>
      </c>
      <c r="C5" s="26">
        <v>964</v>
      </c>
      <c r="D5" s="26">
        <v>1141</v>
      </c>
    </row>
    <row r="6" spans="2:4">
      <c r="B6" s="32" t="s">
        <v>190</v>
      </c>
      <c r="C6" s="26" t="s">
        <v>0</v>
      </c>
      <c r="D6" s="26" t="s">
        <v>0</v>
      </c>
    </row>
    <row r="7" spans="2:4">
      <c r="B7" s="32" t="s">
        <v>191</v>
      </c>
      <c r="C7" s="26">
        <v>193</v>
      </c>
      <c r="D7" s="26" t="s">
        <v>0</v>
      </c>
    </row>
    <row r="8" spans="2:4">
      <c r="B8" s="32" t="s">
        <v>157</v>
      </c>
      <c r="C8" s="26">
        <v>3</v>
      </c>
      <c r="D8" s="26">
        <v>2</v>
      </c>
    </row>
    <row r="9" spans="2:4">
      <c r="B9" s="28" t="s">
        <v>192</v>
      </c>
      <c r="C9" s="29">
        <f>21856-1</f>
        <v>21855</v>
      </c>
      <c r="D9" s="29">
        <v>26884</v>
      </c>
    </row>
    <row r="10" spans="2:4">
      <c r="B10" s="32" t="s">
        <v>158</v>
      </c>
      <c r="C10" s="26">
        <v>21084</v>
      </c>
      <c r="D10" s="26">
        <v>25988</v>
      </c>
    </row>
    <row r="11" spans="2:4">
      <c r="B11" s="32" t="s">
        <v>159</v>
      </c>
      <c r="C11" s="26" t="s">
        <v>0</v>
      </c>
      <c r="D11" s="26" t="s">
        <v>0</v>
      </c>
    </row>
    <row r="12" spans="2:4">
      <c r="B12" s="32" t="s">
        <v>160</v>
      </c>
      <c r="C12" s="26">
        <v>85</v>
      </c>
      <c r="D12" s="26">
        <v>96</v>
      </c>
    </row>
    <row r="13" spans="2:4">
      <c r="B13" s="32" t="s">
        <v>161</v>
      </c>
      <c r="C13" s="26">
        <v>291</v>
      </c>
      <c r="D13" s="26">
        <v>308</v>
      </c>
    </row>
    <row r="14" spans="2:4">
      <c r="B14" s="32" t="s">
        <v>162</v>
      </c>
      <c r="C14" s="26" t="s">
        <v>0</v>
      </c>
      <c r="D14" s="26" t="s">
        <v>0</v>
      </c>
    </row>
    <row r="15" spans="2:4">
      <c r="B15" s="32" t="s">
        <v>163</v>
      </c>
      <c r="C15" s="26" t="s">
        <v>0</v>
      </c>
      <c r="D15" s="26" t="s">
        <v>0</v>
      </c>
    </row>
    <row r="16" spans="2:4">
      <c r="B16" s="32" t="s">
        <v>164</v>
      </c>
      <c r="C16" s="26" t="s">
        <v>0</v>
      </c>
      <c r="D16" s="26" t="s">
        <v>0</v>
      </c>
    </row>
    <row r="17" spans="2:4">
      <c r="B17" s="32" t="s">
        <v>165</v>
      </c>
      <c r="C17" s="26">
        <v>1</v>
      </c>
      <c r="D17" s="26">
        <v>2</v>
      </c>
    </row>
    <row r="18" spans="2:4">
      <c r="B18" s="32" t="s">
        <v>166</v>
      </c>
      <c r="C18" s="26" t="s">
        <v>0</v>
      </c>
      <c r="D18" s="26" t="s">
        <v>0</v>
      </c>
    </row>
    <row r="19" spans="2:4">
      <c r="B19" s="32" t="s">
        <v>167</v>
      </c>
      <c r="C19" s="26" t="s">
        <v>0</v>
      </c>
      <c r="D19" s="26" t="s">
        <v>0</v>
      </c>
    </row>
    <row r="20" spans="2:4">
      <c r="B20" s="32" t="s">
        <v>168</v>
      </c>
      <c r="C20" s="26" t="s">
        <v>0</v>
      </c>
      <c r="D20" s="26" t="s">
        <v>0</v>
      </c>
    </row>
    <row r="21" spans="2:4">
      <c r="B21" s="32" t="s">
        <v>169</v>
      </c>
      <c r="C21" s="26" t="s">
        <v>0</v>
      </c>
      <c r="D21" s="26">
        <v>11</v>
      </c>
    </row>
    <row r="22" spans="2:4">
      <c r="B22" s="32" t="s">
        <v>157</v>
      </c>
      <c r="C22" s="26">
        <f>395-1</f>
        <v>394</v>
      </c>
      <c r="D22" s="26">
        <v>479</v>
      </c>
    </row>
    <row r="23" spans="2:4">
      <c r="B23" s="28" t="s">
        <v>193</v>
      </c>
      <c r="C23" s="26" t="s">
        <v>0</v>
      </c>
      <c r="D23" s="26" t="s">
        <v>0</v>
      </c>
    </row>
    <row r="24" spans="2:4">
      <c r="B24" s="28" t="s">
        <v>194</v>
      </c>
      <c r="C24" s="26">
        <f>21856-1</f>
        <v>21855</v>
      </c>
      <c r="D24" s="26">
        <v>26884</v>
      </c>
    </row>
    <row r="25" spans="2:4">
      <c r="B25" s="28" t="s">
        <v>195</v>
      </c>
      <c r="C25" s="26">
        <f>1716+1</f>
        <v>1717</v>
      </c>
      <c r="D25" s="26">
        <v>-4500</v>
      </c>
    </row>
    <row r="26" spans="2:4">
      <c r="B26" s="28" t="s">
        <v>196</v>
      </c>
      <c r="C26" s="26">
        <f>13839+1</f>
        <v>13840</v>
      </c>
      <c r="D26" s="26">
        <v>-134621</v>
      </c>
    </row>
    <row r="27" spans="2:4">
      <c r="B27" s="32" t="s">
        <v>197</v>
      </c>
      <c r="C27" s="26">
        <v>-7954</v>
      </c>
      <c r="D27" s="26">
        <v>9351</v>
      </c>
    </row>
    <row r="28" spans="2:4">
      <c r="B28" s="33" t="s">
        <v>198</v>
      </c>
      <c r="C28" s="26">
        <v>154</v>
      </c>
      <c r="D28" s="26">
        <v>1060</v>
      </c>
    </row>
    <row r="29" spans="2:4" ht="19.2">
      <c r="B29" s="32" t="s">
        <v>199</v>
      </c>
      <c r="C29" s="26">
        <f>21793+1</f>
        <v>21794</v>
      </c>
      <c r="D29" s="26">
        <v>-143972</v>
      </c>
    </row>
    <row r="30" spans="2:4">
      <c r="B30" s="33" t="s">
        <v>198</v>
      </c>
      <c r="C30" s="26">
        <v>-2628</v>
      </c>
      <c r="D30" s="26">
        <v>3068</v>
      </c>
    </row>
    <row r="31" spans="2:4">
      <c r="B31" s="28" t="s">
        <v>200</v>
      </c>
      <c r="C31" s="26">
        <f>15555+1+1</f>
        <v>15557</v>
      </c>
      <c r="D31" s="26">
        <v>-139121</v>
      </c>
    </row>
    <row r="32" spans="2:4">
      <c r="B32" s="3" t="s">
        <v>201</v>
      </c>
      <c r="C32" s="12"/>
      <c r="D32" s="12"/>
    </row>
    <row r="33" spans="2:4">
      <c r="B33" s="33" t="s">
        <v>117</v>
      </c>
      <c r="C33" s="27">
        <v>4.2778109999999998</v>
      </c>
      <c r="D33" s="27">
        <v>-64.870602969653845</v>
      </c>
    </row>
    <row r="34" spans="2:4">
      <c r="B34" s="33" t="s">
        <v>118</v>
      </c>
      <c r="C34" s="27">
        <v>5.6001669999999999</v>
      </c>
      <c r="D34" s="27">
        <v>-67.840632022519756</v>
      </c>
    </row>
    <row r="35" spans="2:4">
      <c r="B35" s="33" t="s">
        <v>119</v>
      </c>
      <c r="C35" s="27">
        <v>14.74</v>
      </c>
      <c r="D35" s="27">
        <v>-60.607596615033295</v>
      </c>
    </row>
    <row r="36" spans="2:4">
      <c r="B36" s="33" t="s">
        <v>120</v>
      </c>
      <c r="C36" s="27">
        <v>16.980301999999998</v>
      </c>
      <c r="D36" s="27">
        <v>-58.387735999999997</v>
      </c>
    </row>
    <row r="37" spans="2:4">
      <c r="B37" s="33" t="s">
        <v>121</v>
      </c>
      <c r="C37" s="27">
        <v>17.207884</v>
      </c>
      <c r="D37" s="27">
        <v>-55.855168999999997</v>
      </c>
    </row>
    <row r="38" spans="2:4">
      <c r="B38" s="33" t="s">
        <v>234</v>
      </c>
      <c r="C38" s="27">
        <v>6.82</v>
      </c>
      <c r="D38" s="27">
        <v>-62.032691259742364</v>
      </c>
    </row>
    <row r="39" spans="2:4">
      <c r="B39" s="33" t="s">
        <v>122</v>
      </c>
      <c r="C39" s="27">
        <v>9.6</v>
      </c>
      <c r="D39" s="27">
        <v>-68.806556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39"/>
  <sheetViews>
    <sheetView tabSelected="1" workbookViewId="0">
      <selection activeCell="F146" sqref="F146"/>
    </sheetView>
  </sheetViews>
  <sheetFormatPr defaultRowHeight="13.8"/>
  <cols>
    <col min="1" max="1" width="3.19921875" customWidth="1"/>
    <col min="2" max="2" width="44.3984375" customWidth="1"/>
    <col min="3" max="6" width="10.5" customWidth="1"/>
  </cols>
  <sheetData>
    <row r="2" spans="2:6">
      <c r="B2" s="35" t="s">
        <v>216</v>
      </c>
      <c r="C2" s="68" t="s">
        <v>154</v>
      </c>
      <c r="D2" s="68"/>
      <c r="E2" s="68" t="s">
        <v>155</v>
      </c>
      <c r="F2" s="68"/>
    </row>
    <row r="3" spans="2:6">
      <c r="B3" s="9" t="s">
        <v>1</v>
      </c>
      <c r="C3" s="71">
        <v>-32485</v>
      </c>
      <c r="D3" s="71"/>
      <c r="E3" s="72">
        <v>-229369</v>
      </c>
      <c r="F3" s="73"/>
    </row>
    <row r="4" spans="2:6">
      <c r="B4" s="3" t="s">
        <v>217</v>
      </c>
      <c r="C4" s="71">
        <v>773589</v>
      </c>
      <c r="D4" s="71"/>
      <c r="E4" s="74">
        <v>1002958</v>
      </c>
      <c r="F4" s="75"/>
    </row>
    <row r="5" spans="2:6">
      <c r="B5" s="3" t="s">
        <v>218</v>
      </c>
      <c r="C5" s="71">
        <v>15557</v>
      </c>
      <c r="D5" s="71"/>
      <c r="E5" s="71">
        <v>-139121</v>
      </c>
      <c r="F5" s="71"/>
    </row>
    <row r="6" spans="2:6">
      <c r="B6" s="7" t="s">
        <v>219</v>
      </c>
      <c r="C6" s="71">
        <v>1717</v>
      </c>
      <c r="D6" s="71"/>
      <c r="E6" s="71">
        <v>-4500</v>
      </c>
      <c r="F6" s="71"/>
    </row>
    <row r="7" spans="2:6">
      <c r="B7" s="7" t="s">
        <v>220</v>
      </c>
      <c r="C7" s="71">
        <v>-7954</v>
      </c>
      <c r="D7" s="71"/>
      <c r="E7" s="71">
        <v>9351</v>
      </c>
      <c r="F7" s="71"/>
    </row>
    <row r="8" spans="2:6">
      <c r="B8" s="7" t="s">
        <v>221</v>
      </c>
      <c r="C8" s="71">
        <v>21794</v>
      </c>
      <c r="D8" s="71"/>
      <c r="E8" s="71">
        <v>-143972</v>
      </c>
      <c r="F8" s="71"/>
    </row>
    <row r="9" spans="2:6">
      <c r="B9" s="3" t="s">
        <v>222</v>
      </c>
      <c r="C9" s="71">
        <v>15557</v>
      </c>
      <c r="D9" s="71"/>
      <c r="E9" s="71">
        <v>-139121</v>
      </c>
      <c r="F9" s="71"/>
    </row>
    <row r="10" spans="2:6">
      <c r="B10" s="3" t="s">
        <v>223</v>
      </c>
      <c r="C10" s="71" t="s">
        <v>0</v>
      </c>
      <c r="D10" s="71"/>
      <c r="E10" s="71" t="s">
        <v>0</v>
      </c>
      <c r="F10" s="71"/>
    </row>
    <row r="11" spans="2:6">
      <c r="B11" s="7" t="s">
        <v>224</v>
      </c>
      <c r="C11" s="71" t="s">
        <v>0</v>
      </c>
      <c r="D11" s="71"/>
      <c r="E11" s="71" t="s">
        <v>0</v>
      </c>
      <c r="F11" s="71"/>
    </row>
    <row r="12" spans="2:6">
      <c r="B12" s="7" t="s">
        <v>225</v>
      </c>
      <c r="C12" s="71" t="s">
        <v>0</v>
      </c>
      <c r="D12" s="71"/>
      <c r="E12" s="71" t="s">
        <v>0</v>
      </c>
      <c r="F12" s="71"/>
    </row>
    <row r="13" spans="2:6">
      <c r="B13" s="7" t="s">
        <v>226</v>
      </c>
      <c r="C13" s="71" t="s">
        <v>0</v>
      </c>
      <c r="D13" s="71"/>
      <c r="E13" s="71" t="s">
        <v>0</v>
      </c>
      <c r="F13" s="71"/>
    </row>
    <row r="14" spans="2:6">
      <c r="B14" s="3" t="s">
        <v>227</v>
      </c>
      <c r="C14" s="71">
        <v>-48042</v>
      </c>
      <c r="D14" s="71"/>
      <c r="E14" s="71">
        <v>-90248</v>
      </c>
      <c r="F14" s="71"/>
    </row>
    <row r="15" spans="2:6">
      <c r="B15" s="7" t="s">
        <v>228</v>
      </c>
      <c r="C15" s="71">
        <v>108732</v>
      </c>
      <c r="D15" s="71"/>
      <c r="E15" s="71">
        <v>161824</v>
      </c>
      <c r="F15" s="71"/>
    </row>
    <row r="16" spans="2:6">
      <c r="B16" s="7" t="s">
        <v>229</v>
      </c>
      <c r="C16" s="71">
        <v>-156774</v>
      </c>
      <c r="D16" s="71"/>
      <c r="E16" s="71">
        <v>-252072</v>
      </c>
      <c r="F16" s="71"/>
    </row>
    <row r="17" spans="2:6">
      <c r="B17" s="3" t="s">
        <v>230</v>
      </c>
      <c r="C17" s="71">
        <v>-32485</v>
      </c>
      <c r="D17" s="71"/>
      <c r="E17" s="71">
        <v>-229369</v>
      </c>
      <c r="F17" s="71"/>
    </row>
    <row r="18" spans="2:6">
      <c r="B18" s="3" t="s">
        <v>231</v>
      </c>
      <c r="C18" s="71">
        <v>741104</v>
      </c>
      <c r="D18" s="71"/>
      <c r="E18" s="71">
        <v>773589</v>
      </c>
      <c r="F18" s="71"/>
    </row>
    <row r="19" spans="2:6">
      <c r="B19" s="3" t="s">
        <v>232</v>
      </c>
      <c r="C19" s="71">
        <v>768610</v>
      </c>
      <c r="D19" s="71"/>
      <c r="E19" s="71">
        <v>864804</v>
      </c>
      <c r="F19" s="71"/>
    </row>
    <row r="20" spans="2:6">
      <c r="B20" s="9" t="s">
        <v>203</v>
      </c>
      <c r="C20" s="76">
        <v>-120074.977</v>
      </c>
      <c r="D20" s="77"/>
      <c r="E20" s="76">
        <v>-241117.42199999999</v>
      </c>
      <c r="F20" s="77"/>
    </row>
    <row r="21" spans="2:6">
      <c r="B21" s="3" t="s">
        <v>204</v>
      </c>
      <c r="C21" s="78">
        <v>-120074.977</v>
      </c>
      <c r="D21" s="78"/>
      <c r="E21" s="78">
        <v>-241117.42199999999</v>
      </c>
      <c r="F21" s="78"/>
    </row>
    <row r="22" spans="2:6">
      <c r="B22" s="7" t="s">
        <v>117</v>
      </c>
      <c r="C22" s="78"/>
      <c r="D22" s="78"/>
      <c r="E22" s="78"/>
      <c r="F22" s="78"/>
    </row>
    <row r="23" spans="2:6">
      <c r="B23" s="13" t="s">
        <v>205</v>
      </c>
      <c r="C23" s="79">
        <v>101704.995</v>
      </c>
      <c r="D23" s="79"/>
      <c r="E23" s="79">
        <v>241021.78200000525</v>
      </c>
      <c r="F23" s="79"/>
    </row>
    <row r="24" spans="2:6">
      <c r="B24" s="13" t="s">
        <v>206</v>
      </c>
      <c r="C24" s="79">
        <v>286188.78899999999</v>
      </c>
      <c r="D24" s="79"/>
      <c r="E24" s="79">
        <v>584868.56700000167</v>
      </c>
      <c r="F24" s="79"/>
    </row>
    <row r="25" spans="2:6">
      <c r="B25" s="13" t="s">
        <v>207</v>
      </c>
      <c r="C25" s="79">
        <v>-184483.79399999999</v>
      </c>
      <c r="D25" s="79"/>
      <c r="E25" s="76">
        <v>-343846.78499999642</v>
      </c>
      <c r="F25" s="77"/>
    </row>
    <row r="26" spans="2:6">
      <c r="B26" s="7" t="s">
        <v>118</v>
      </c>
      <c r="C26" s="78"/>
      <c r="D26" s="78"/>
      <c r="E26" s="78"/>
      <c r="F26" s="78"/>
    </row>
    <row r="27" spans="2:6">
      <c r="B27" s="13" t="s">
        <v>205</v>
      </c>
      <c r="C27" s="79">
        <v>-41848.65</v>
      </c>
      <c r="D27" s="79"/>
      <c r="E27" s="79">
        <v>23788.267000000022</v>
      </c>
      <c r="F27" s="79"/>
    </row>
    <row r="28" spans="2:6">
      <c r="B28" s="13" t="s">
        <v>206</v>
      </c>
      <c r="C28" s="79">
        <v>49623.457000000002</v>
      </c>
      <c r="D28" s="79"/>
      <c r="E28" s="79">
        <v>29940.323000000004</v>
      </c>
      <c r="F28" s="79"/>
    </row>
    <row r="29" spans="2:6">
      <c r="B29" s="13" t="s">
        <v>207</v>
      </c>
      <c r="C29" s="79">
        <v>-91472.107000000004</v>
      </c>
      <c r="D29" s="79"/>
      <c r="E29" s="79">
        <v>-6152.0559999999823</v>
      </c>
      <c r="F29" s="79"/>
    </row>
    <row r="30" spans="2:6">
      <c r="B30" s="7" t="s">
        <v>119</v>
      </c>
      <c r="C30" s="78"/>
      <c r="D30" s="78"/>
      <c r="E30" s="78"/>
      <c r="F30" s="78"/>
    </row>
    <row r="31" spans="2:6">
      <c r="B31" s="13" t="s">
        <v>205</v>
      </c>
      <c r="C31" s="79">
        <v>-43780.13</v>
      </c>
      <c r="D31" s="79"/>
      <c r="E31" s="79">
        <v>33693.496000000006</v>
      </c>
      <c r="F31" s="79"/>
    </row>
    <row r="32" spans="2:6">
      <c r="B32" s="13" t="s">
        <v>206</v>
      </c>
      <c r="C32" s="79">
        <v>5561.509</v>
      </c>
      <c r="D32" s="79"/>
      <c r="E32" s="79">
        <v>6236.3770000000004</v>
      </c>
      <c r="F32" s="79"/>
    </row>
    <row r="33" spans="2:6">
      <c r="B33" s="13" t="s">
        <v>207</v>
      </c>
      <c r="C33" s="79">
        <v>-49341.639000000003</v>
      </c>
      <c r="D33" s="79"/>
      <c r="E33" s="79">
        <v>27457.119000000006</v>
      </c>
      <c r="F33" s="79"/>
    </row>
    <row r="34" spans="2:6">
      <c r="B34" s="7" t="s">
        <v>120</v>
      </c>
      <c r="C34" s="78"/>
      <c r="D34" s="78"/>
      <c r="E34" s="78"/>
      <c r="F34" s="78"/>
    </row>
    <row r="35" spans="2:6">
      <c r="B35" s="13" t="s">
        <v>205</v>
      </c>
      <c r="C35" s="79">
        <v>38857.394</v>
      </c>
      <c r="D35" s="79"/>
      <c r="E35" s="79">
        <v>40710.328999999998</v>
      </c>
      <c r="F35" s="79"/>
    </row>
    <row r="36" spans="2:6">
      <c r="B36" s="13" t="s">
        <v>206</v>
      </c>
      <c r="C36" s="79">
        <v>13314.683000000001</v>
      </c>
      <c r="D36" s="79"/>
      <c r="E36" s="79">
        <v>5553.514000000001</v>
      </c>
      <c r="F36" s="79"/>
    </row>
    <row r="37" spans="2:6">
      <c r="B37" s="13" t="s">
        <v>207</v>
      </c>
      <c r="C37" s="79">
        <v>25542.710999999999</v>
      </c>
      <c r="D37" s="79"/>
      <c r="E37" s="79">
        <v>35156.814999999995</v>
      </c>
      <c r="F37" s="79"/>
    </row>
    <row r="38" spans="2:6">
      <c r="B38" s="7" t="s">
        <v>121</v>
      </c>
      <c r="C38" s="78"/>
      <c r="D38" s="78"/>
      <c r="E38" s="78"/>
      <c r="F38" s="78"/>
    </row>
    <row r="39" spans="2:6">
      <c r="B39" s="13" t="s">
        <v>205</v>
      </c>
      <c r="C39" s="79">
        <v>241534.486</v>
      </c>
      <c r="D39" s="79"/>
      <c r="E39" s="79">
        <v>43044.602000000014</v>
      </c>
      <c r="F39" s="79"/>
    </row>
    <row r="40" spans="2:6">
      <c r="B40" s="13" t="s">
        <v>206</v>
      </c>
      <c r="C40" s="79">
        <v>17555.827000000001</v>
      </c>
      <c r="D40" s="79"/>
      <c r="E40" s="79">
        <v>7410.079999999999</v>
      </c>
      <c r="F40" s="79"/>
    </row>
    <row r="41" spans="2:6">
      <c r="B41" s="13" t="s">
        <v>207</v>
      </c>
      <c r="C41" s="79">
        <v>223978.65900000001</v>
      </c>
      <c r="D41" s="79"/>
      <c r="E41" s="79">
        <v>35634.522000000012</v>
      </c>
      <c r="F41" s="79"/>
    </row>
    <row r="42" spans="2:6">
      <c r="B42" s="7" t="s">
        <v>234</v>
      </c>
      <c r="C42" s="78"/>
      <c r="D42" s="78"/>
      <c r="E42" s="78"/>
      <c r="F42" s="78"/>
    </row>
    <row r="43" spans="2:6">
      <c r="B43" s="13" t="s">
        <v>205</v>
      </c>
      <c r="C43" s="79">
        <v>4312.1139999999996</v>
      </c>
      <c r="D43" s="79"/>
      <c r="E43" s="79">
        <v>22754.738000000012</v>
      </c>
      <c r="F43" s="79"/>
    </row>
    <row r="44" spans="2:6">
      <c r="B44" s="13" t="s">
        <v>206</v>
      </c>
      <c r="C44" s="79">
        <v>48789.982000000004</v>
      </c>
      <c r="D44" s="79"/>
      <c r="E44" s="79">
        <v>11036.10500000001</v>
      </c>
      <c r="F44" s="79"/>
    </row>
    <row r="45" spans="2:6">
      <c r="B45" s="13" t="s">
        <v>207</v>
      </c>
      <c r="C45" s="79">
        <v>-44477.868000000002</v>
      </c>
      <c r="D45" s="79"/>
      <c r="E45" s="79">
        <v>11718.633000000002</v>
      </c>
      <c r="F45" s="79"/>
    </row>
    <row r="46" spans="2:6">
      <c r="B46" s="7" t="s">
        <v>122</v>
      </c>
      <c r="C46" s="78"/>
      <c r="D46" s="78"/>
      <c r="E46" s="78"/>
      <c r="F46" s="78"/>
    </row>
    <row r="47" spans="2:6">
      <c r="B47" s="13" t="s">
        <v>205</v>
      </c>
      <c r="C47" s="79">
        <v>478.49200000000002</v>
      </c>
      <c r="D47" s="79"/>
      <c r="E47" s="79">
        <v>464.44900000002201</v>
      </c>
      <c r="F47" s="79"/>
    </row>
    <row r="48" spans="2:6">
      <c r="B48" s="13" t="s">
        <v>206</v>
      </c>
      <c r="C48" s="79">
        <v>299.43099999999998</v>
      </c>
      <c r="D48" s="79"/>
      <c r="E48" s="79">
        <v>1550.1190000000061</v>
      </c>
      <c r="F48" s="79"/>
    </row>
    <row r="49" spans="2:6">
      <c r="B49" s="13" t="s">
        <v>207</v>
      </c>
      <c r="C49" s="79">
        <v>179.06100000000001</v>
      </c>
      <c r="D49" s="79"/>
      <c r="E49" s="79">
        <v>-1085.6699999999837</v>
      </c>
      <c r="F49" s="79"/>
    </row>
    <row r="50" spans="2:6">
      <c r="B50" s="3" t="s">
        <v>208</v>
      </c>
      <c r="C50" s="78">
        <v>2054188.0330000001</v>
      </c>
      <c r="D50" s="78"/>
      <c r="E50" s="78">
        <v>2174263.0099999998</v>
      </c>
      <c r="F50" s="78"/>
    </row>
    <row r="51" spans="2:6">
      <c r="B51" s="7" t="s">
        <v>117</v>
      </c>
      <c r="C51" s="78"/>
      <c r="D51" s="78"/>
      <c r="E51" s="78"/>
      <c r="F51" s="78"/>
    </row>
    <row r="52" spans="2:6">
      <c r="B52" s="13" t="s">
        <v>205</v>
      </c>
      <c r="C52" s="79">
        <v>35089753.347999997</v>
      </c>
      <c r="D52" s="79"/>
      <c r="E52" s="79">
        <v>34988048.353</v>
      </c>
      <c r="F52" s="79"/>
    </row>
    <row r="53" spans="2:6">
      <c r="B53" s="13" t="s">
        <v>206</v>
      </c>
      <c r="C53" s="79">
        <v>33627483.968000002</v>
      </c>
      <c r="D53" s="79"/>
      <c r="E53" s="79">
        <v>33341295.179000001</v>
      </c>
      <c r="F53" s="79"/>
    </row>
    <row r="54" spans="2:6">
      <c r="B54" s="13" t="s">
        <v>207</v>
      </c>
      <c r="C54" s="79">
        <v>1462269.38</v>
      </c>
      <c r="D54" s="79"/>
      <c r="E54" s="79">
        <v>1646753.1740000001</v>
      </c>
      <c r="F54" s="79"/>
    </row>
    <row r="55" spans="2:6">
      <c r="B55" s="7" t="s">
        <v>118</v>
      </c>
      <c r="C55" s="78"/>
      <c r="D55" s="78"/>
      <c r="E55" s="78"/>
      <c r="F55" s="78"/>
    </row>
    <row r="56" spans="2:6">
      <c r="B56" s="13" t="s">
        <v>205</v>
      </c>
      <c r="C56" s="79">
        <v>215060.42499999999</v>
      </c>
      <c r="D56" s="79"/>
      <c r="E56" s="79">
        <v>256909.07500000001</v>
      </c>
      <c r="F56" s="79"/>
    </row>
    <row r="57" spans="2:6">
      <c r="B57" s="13" t="s">
        <v>206</v>
      </c>
      <c r="C57" s="79">
        <v>168436.88500000001</v>
      </c>
      <c r="D57" s="79"/>
      <c r="E57" s="79">
        <v>118813.428</v>
      </c>
      <c r="F57" s="79"/>
    </row>
    <row r="58" spans="2:6">
      <c r="B58" s="13" t="s">
        <v>207</v>
      </c>
      <c r="C58" s="79">
        <v>46623.54</v>
      </c>
      <c r="D58" s="79"/>
      <c r="E58" s="79">
        <v>138095.647</v>
      </c>
      <c r="F58" s="79"/>
    </row>
    <row r="59" spans="2:6">
      <c r="B59" s="7" t="s">
        <v>119</v>
      </c>
      <c r="C59" s="78"/>
      <c r="D59" s="78"/>
      <c r="E59" s="78"/>
      <c r="F59" s="78"/>
    </row>
    <row r="60" spans="2:6">
      <c r="B60" s="13" t="s">
        <v>205</v>
      </c>
      <c r="C60" s="79">
        <v>54004.413</v>
      </c>
      <c r="D60" s="79"/>
      <c r="E60" s="79">
        <v>97784.543000000005</v>
      </c>
      <c r="F60" s="79"/>
    </row>
    <row r="61" spans="2:6">
      <c r="B61" s="13" t="s">
        <v>206</v>
      </c>
      <c r="C61" s="79">
        <v>18690.564999999999</v>
      </c>
      <c r="D61" s="79"/>
      <c r="E61" s="79">
        <v>13129.056</v>
      </c>
      <c r="F61" s="79"/>
    </row>
    <row r="62" spans="2:6">
      <c r="B62" s="13" t="s">
        <v>207</v>
      </c>
      <c r="C62" s="79">
        <v>35313.847999999998</v>
      </c>
      <c r="D62" s="79"/>
      <c r="E62" s="79">
        <v>84655.486999999994</v>
      </c>
      <c r="F62" s="79"/>
    </row>
    <row r="63" spans="2:6">
      <c r="B63" s="7" t="s">
        <v>120</v>
      </c>
      <c r="C63" s="78"/>
      <c r="D63" s="78"/>
      <c r="E63" s="78"/>
      <c r="F63" s="78"/>
    </row>
    <row r="64" spans="2:6">
      <c r="B64" s="13" t="s">
        <v>205</v>
      </c>
      <c r="C64" s="79">
        <v>166344.32199999999</v>
      </c>
      <c r="D64" s="79"/>
      <c r="E64" s="79">
        <v>127486.928</v>
      </c>
      <c r="F64" s="79"/>
    </row>
    <row r="65" spans="2:6">
      <c r="B65" s="13" t="s">
        <v>206</v>
      </c>
      <c r="C65" s="79">
        <v>28396.424999999999</v>
      </c>
      <c r="D65" s="79"/>
      <c r="E65" s="79">
        <v>15081.742</v>
      </c>
      <c r="F65" s="79"/>
    </row>
    <row r="66" spans="2:6">
      <c r="B66" s="13" t="s">
        <v>207</v>
      </c>
      <c r="C66" s="79">
        <v>137947.897</v>
      </c>
      <c r="D66" s="79"/>
      <c r="E66" s="79">
        <v>112405.186</v>
      </c>
      <c r="F66" s="79"/>
    </row>
    <row r="67" spans="2:6">
      <c r="B67" s="7" t="s">
        <v>121</v>
      </c>
      <c r="C67" s="78"/>
      <c r="D67" s="78"/>
      <c r="E67" s="78"/>
      <c r="F67" s="78"/>
    </row>
    <row r="68" spans="2:6">
      <c r="B68" s="13" t="s">
        <v>205</v>
      </c>
      <c r="C68" s="79">
        <v>377676.7</v>
      </c>
      <c r="D68" s="79"/>
      <c r="E68" s="79">
        <v>136142.21400000001</v>
      </c>
      <c r="F68" s="79"/>
    </row>
    <row r="69" spans="2:6">
      <c r="B69" s="13" t="s">
        <v>206</v>
      </c>
      <c r="C69" s="79">
        <v>29944.902999999998</v>
      </c>
      <c r="D69" s="79"/>
      <c r="E69" s="79">
        <v>12389.075999999999</v>
      </c>
      <c r="F69" s="79"/>
    </row>
    <row r="70" spans="2:6">
      <c r="B70" s="13" t="s">
        <v>207</v>
      </c>
      <c r="C70" s="79">
        <v>347731.79700000002</v>
      </c>
      <c r="D70" s="79"/>
      <c r="E70" s="79">
        <v>123753.13800000001</v>
      </c>
      <c r="F70" s="79"/>
    </row>
    <row r="71" spans="2:6">
      <c r="B71" s="7" t="s">
        <v>234</v>
      </c>
      <c r="C71" s="78"/>
      <c r="D71" s="78"/>
      <c r="E71" s="78"/>
      <c r="F71" s="78"/>
    </row>
    <row r="72" spans="2:6">
      <c r="B72" s="13" t="s">
        <v>205</v>
      </c>
      <c r="C72" s="79">
        <v>218617.48800000001</v>
      </c>
      <c r="D72" s="79"/>
      <c r="E72" s="79">
        <v>214305.37400000001</v>
      </c>
      <c r="F72" s="79"/>
    </row>
    <row r="73" spans="2:6">
      <c r="B73" s="13" t="s">
        <v>206</v>
      </c>
      <c r="C73" s="79">
        <v>204123.05499999999</v>
      </c>
      <c r="D73" s="79"/>
      <c r="E73" s="79">
        <v>155333.073</v>
      </c>
      <c r="F73" s="79"/>
    </row>
    <row r="74" spans="2:6">
      <c r="B74" s="13" t="s">
        <v>207</v>
      </c>
      <c r="C74" s="79">
        <v>14494.433000000001</v>
      </c>
      <c r="D74" s="79"/>
      <c r="E74" s="79">
        <v>58972.300999999999</v>
      </c>
      <c r="F74" s="79"/>
    </row>
    <row r="75" spans="2:6">
      <c r="B75" s="7" t="s">
        <v>122</v>
      </c>
      <c r="C75" s="78"/>
      <c r="D75" s="78"/>
      <c r="E75" s="78"/>
      <c r="F75" s="78"/>
    </row>
    <row r="76" spans="2:6">
      <c r="B76" s="13" t="s">
        <v>205</v>
      </c>
      <c r="C76" s="79">
        <v>198044.13200000001</v>
      </c>
      <c r="D76" s="79"/>
      <c r="E76" s="79">
        <v>197565.64</v>
      </c>
      <c r="F76" s="79"/>
    </row>
    <row r="77" spans="2:6">
      <c r="B77" s="13" t="s">
        <v>206</v>
      </c>
      <c r="C77" s="79">
        <v>188236.99400000001</v>
      </c>
      <c r="D77" s="79"/>
      <c r="E77" s="79">
        <v>187937.56299999999</v>
      </c>
      <c r="F77" s="79"/>
    </row>
    <row r="78" spans="2:6">
      <c r="B78" s="13" t="s">
        <v>207</v>
      </c>
      <c r="C78" s="79">
        <v>9807.1380000000008</v>
      </c>
      <c r="D78" s="79"/>
      <c r="E78" s="79">
        <v>9628.0769999999993</v>
      </c>
      <c r="F78" s="79"/>
    </row>
    <row r="79" spans="2:6">
      <c r="B79" s="3" t="s">
        <v>2</v>
      </c>
      <c r="C79" s="80" t="s">
        <v>0</v>
      </c>
      <c r="D79" s="81"/>
      <c r="E79" s="80" t="s">
        <v>0</v>
      </c>
      <c r="F79" s="81"/>
    </row>
    <row r="80" spans="2:6">
      <c r="B80" s="28" t="s">
        <v>209</v>
      </c>
      <c r="C80" s="82"/>
      <c r="D80" s="83"/>
      <c r="E80" s="82"/>
      <c r="F80" s="83"/>
    </row>
    <row r="81" spans="2:6" ht="19.2">
      <c r="B81" s="31" t="s">
        <v>210</v>
      </c>
      <c r="C81" s="84"/>
      <c r="D81" s="85"/>
      <c r="E81" s="84"/>
      <c r="F81" s="85"/>
    </row>
    <row r="82" spans="2:6">
      <c r="B82" s="32" t="s">
        <v>117</v>
      </c>
      <c r="C82" s="84">
        <v>345.37</v>
      </c>
      <c r="D82" s="85"/>
      <c r="E82" s="84">
        <v>407.69</v>
      </c>
      <c r="F82" s="85"/>
    </row>
    <row r="83" spans="2:6">
      <c r="B83" s="32" t="s">
        <v>118</v>
      </c>
      <c r="C83" s="84">
        <v>409.27</v>
      </c>
      <c r="D83" s="85"/>
      <c r="E83" s="84">
        <v>474.86</v>
      </c>
      <c r="F83" s="85"/>
    </row>
    <row r="84" spans="2:6">
      <c r="B84" s="32" t="s">
        <v>119</v>
      </c>
      <c r="C84" s="84">
        <v>395.93</v>
      </c>
      <c r="D84" s="85"/>
      <c r="E84" s="84">
        <v>454.51</v>
      </c>
      <c r="F84" s="85"/>
    </row>
    <row r="85" spans="2:6">
      <c r="B85" s="32" t="s">
        <v>120</v>
      </c>
      <c r="C85" s="84">
        <v>382.25</v>
      </c>
      <c r="D85" s="85"/>
      <c r="E85" s="84">
        <v>438.51</v>
      </c>
      <c r="F85" s="85"/>
    </row>
    <row r="86" spans="2:6">
      <c r="B86" s="32" t="s">
        <v>121</v>
      </c>
      <c r="C86" s="84">
        <v>364.16</v>
      </c>
      <c r="D86" s="85"/>
      <c r="E86" s="84">
        <v>418.29</v>
      </c>
      <c r="F86" s="85"/>
    </row>
    <row r="87" spans="2:6">
      <c r="B87" s="7" t="s">
        <v>234</v>
      </c>
      <c r="C87" s="84">
        <v>390.43</v>
      </c>
      <c r="D87" s="85"/>
      <c r="E87" s="84">
        <v>450.71</v>
      </c>
      <c r="F87" s="85"/>
    </row>
    <row r="88" spans="2:6">
      <c r="B88" s="32" t="s">
        <v>122</v>
      </c>
      <c r="C88" s="84">
        <v>390.96</v>
      </c>
      <c r="D88" s="85"/>
      <c r="E88" s="84">
        <v>456.84</v>
      </c>
      <c r="F88" s="85"/>
    </row>
    <row r="89" spans="2:6" ht="19.2">
      <c r="B89" s="31" t="s">
        <v>211</v>
      </c>
      <c r="C89" s="84"/>
      <c r="D89" s="85"/>
      <c r="E89" s="84"/>
      <c r="F89" s="85"/>
    </row>
    <row r="90" spans="2:6">
      <c r="B90" s="32" t="s">
        <v>117</v>
      </c>
      <c r="C90" s="84">
        <v>349.17</v>
      </c>
      <c r="D90" s="85"/>
      <c r="E90" s="84">
        <v>345.37</v>
      </c>
      <c r="F90" s="85"/>
    </row>
    <row r="91" spans="2:6">
      <c r="B91" s="32" t="s">
        <v>118</v>
      </c>
      <c r="C91" s="84">
        <v>420.75</v>
      </c>
      <c r="D91" s="85"/>
      <c r="E91" s="84">
        <v>409.27</v>
      </c>
      <c r="F91" s="85"/>
    </row>
    <row r="92" spans="2:6">
      <c r="B92" s="32" t="s">
        <v>119</v>
      </c>
      <c r="C92" s="84">
        <v>411.4</v>
      </c>
      <c r="D92" s="85"/>
      <c r="E92" s="84">
        <v>395.93</v>
      </c>
      <c r="F92" s="85"/>
    </row>
    <row r="93" spans="2:6">
      <c r="B93" s="32" t="s">
        <v>120</v>
      </c>
      <c r="C93" s="84">
        <v>397.46</v>
      </c>
      <c r="D93" s="85"/>
      <c r="E93" s="84">
        <v>382.25</v>
      </c>
      <c r="F93" s="85"/>
    </row>
    <row r="94" spans="2:6">
      <c r="B94" s="32" t="s">
        <v>121</v>
      </c>
      <c r="C94" s="84">
        <v>379</v>
      </c>
      <c r="D94" s="85"/>
      <c r="E94" s="84">
        <v>364.16</v>
      </c>
      <c r="F94" s="85"/>
    </row>
    <row r="95" spans="2:6">
      <c r="B95" s="7" t="s">
        <v>234</v>
      </c>
      <c r="C95" s="84">
        <v>403.42</v>
      </c>
      <c r="D95" s="85"/>
      <c r="E95" s="84">
        <v>390.43</v>
      </c>
      <c r="F95" s="85"/>
    </row>
    <row r="96" spans="2:6">
      <c r="B96" s="32" t="s">
        <v>122</v>
      </c>
      <c r="C96" s="84">
        <v>399.09</v>
      </c>
      <c r="D96" s="85"/>
      <c r="E96" s="84">
        <v>390.96</v>
      </c>
      <c r="F96" s="85"/>
    </row>
    <row r="97" spans="2:6" ht="19.2">
      <c r="B97" s="31" t="s">
        <v>212</v>
      </c>
      <c r="C97" s="84"/>
      <c r="D97" s="85"/>
      <c r="E97" s="84"/>
      <c r="F97" s="85"/>
    </row>
    <row r="98" spans="2:6">
      <c r="B98" s="32" t="s">
        <v>117</v>
      </c>
      <c r="C98" s="86">
        <v>1.1000000000000001</v>
      </c>
      <c r="D98" s="87"/>
      <c r="E98" s="86">
        <v>-15.29</v>
      </c>
      <c r="F98" s="87"/>
    </row>
    <row r="99" spans="2:6">
      <c r="B99" s="32" t="s">
        <v>118</v>
      </c>
      <c r="C99" s="86">
        <v>2.8</v>
      </c>
      <c r="D99" s="87"/>
      <c r="E99" s="86">
        <v>-13.81</v>
      </c>
      <c r="F99" s="87"/>
    </row>
    <row r="100" spans="2:6">
      <c r="B100" s="32" t="s">
        <v>119</v>
      </c>
      <c r="C100" s="86">
        <v>3.91</v>
      </c>
      <c r="D100" s="87"/>
      <c r="E100" s="86">
        <v>-12.89</v>
      </c>
      <c r="F100" s="87"/>
    </row>
    <row r="101" spans="2:6">
      <c r="B101" s="32" t="s">
        <v>120</v>
      </c>
      <c r="C101" s="86">
        <v>3.98</v>
      </c>
      <c r="D101" s="87"/>
      <c r="E101" s="86">
        <v>-12.83</v>
      </c>
      <c r="F101" s="87"/>
    </row>
    <row r="102" spans="2:6">
      <c r="B102" s="32" t="s">
        <v>121</v>
      </c>
      <c r="C102" s="86">
        <v>4.08</v>
      </c>
      <c r="D102" s="87"/>
      <c r="E102" s="86">
        <v>-12.94</v>
      </c>
      <c r="F102" s="87"/>
    </row>
    <row r="103" spans="2:6">
      <c r="B103" s="7" t="s">
        <v>234</v>
      </c>
      <c r="C103" s="86">
        <v>3.33</v>
      </c>
      <c r="D103" s="87"/>
      <c r="E103" s="86">
        <v>-13.37</v>
      </c>
      <c r="F103" s="87"/>
    </row>
    <row r="104" spans="2:6">
      <c r="B104" s="32" t="s">
        <v>122</v>
      </c>
      <c r="C104" s="86">
        <v>2.08</v>
      </c>
      <c r="D104" s="87"/>
      <c r="E104" s="86">
        <v>-14.42</v>
      </c>
      <c r="F104" s="87"/>
    </row>
    <row r="105" spans="2:6" ht="19.2">
      <c r="B105" s="31" t="s">
        <v>213</v>
      </c>
      <c r="C105" s="88" t="s">
        <v>235</v>
      </c>
      <c r="D105" s="88" t="s">
        <v>236</v>
      </c>
      <c r="E105" s="88" t="s">
        <v>235</v>
      </c>
      <c r="F105" s="88" t="s">
        <v>236</v>
      </c>
    </row>
    <row r="106" spans="2:6">
      <c r="B106" s="32" t="s">
        <v>117</v>
      </c>
      <c r="C106" s="89">
        <v>337.76</v>
      </c>
      <c r="D106" s="90">
        <v>43810</v>
      </c>
      <c r="E106" s="89">
        <v>341.58</v>
      </c>
      <c r="F106" s="90">
        <v>43461</v>
      </c>
    </row>
    <row r="107" spans="2:6">
      <c r="B107" s="32" t="s">
        <v>118</v>
      </c>
      <c r="C107" s="89">
        <v>406.63</v>
      </c>
      <c r="D107" s="90">
        <v>43810</v>
      </c>
      <c r="E107" s="89">
        <v>404.7</v>
      </c>
      <c r="F107" s="90">
        <v>43461</v>
      </c>
    </row>
    <row r="108" spans="2:6">
      <c r="B108" s="32" t="s">
        <v>119</v>
      </c>
      <c r="C108" s="89">
        <v>394.2</v>
      </c>
      <c r="D108" s="90">
        <v>43468</v>
      </c>
      <c r="E108" s="89">
        <v>391.47</v>
      </c>
      <c r="F108" s="90">
        <v>43461</v>
      </c>
    </row>
    <row r="109" spans="2:6">
      <c r="B109" s="32" t="s">
        <v>120</v>
      </c>
      <c r="C109" s="89">
        <v>380.59</v>
      </c>
      <c r="D109" s="90">
        <v>43468</v>
      </c>
      <c r="E109" s="89">
        <v>377.94</v>
      </c>
      <c r="F109" s="90">
        <v>43461</v>
      </c>
    </row>
    <row r="110" spans="2:6">
      <c r="B110" s="32" t="s">
        <v>121</v>
      </c>
      <c r="C110" s="89">
        <v>362.57</v>
      </c>
      <c r="D110" s="90">
        <v>43468</v>
      </c>
      <c r="E110" s="89">
        <v>360.05</v>
      </c>
      <c r="F110" s="90">
        <v>43461</v>
      </c>
    </row>
    <row r="111" spans="2:6">
      <c r="B111" s="7" t="s">
        <v>234</v>
      </c>
      <c r="C111" s="89">
        <v>388.71</v>
      </c>
      <c r="D111" s="90">
        <v>43468</v>
      </c>
      <c r="E111" s="89">
        <v>386.06</v>
      </c>
      <c r="F111" s="90">
        <v>43461</v>
      </c>
    </row>
    <row r="112" spans="2:6">
      <c r="B112" s="32" t="s">
        <v>122</v>
      </c>
      <c r="C112" s="89">
        <v>385.84</v>
      </c>
      <c r="D112" s="90">
        <v>43810</v>
      </c>
      <c r="E112" s="89">
        <v>386.63</v>
      </c>
      <c r="F112" s="90">
        <v>43461</v>
      </c>
    </row>
    <row r="113" spans="2:6" ht="19.2">
      <c r="B113" s="31" t="s">
        <v>214</v>
      </c>
      <c r="C113" s="89"/>
      <c r="D113" s="90"/>
      <c r="E113" s="89"/>
      <c r="F113" s="90"/>
    </row>
    <row r="114" spans="2:6">
      <c r="B114" s="32" t="s">
        <v>117</v>
      </c>
      <c r="C114" s="89">
        <v>367.55</v>
      </c>
      <c r="D114" s="90">
        <v>43650</v>
      </c>
      <c r="E114" s="89">
        <v>427.16</v>
      </c>
      <c r="F114" s="90">
        <v>43123</v>
      </c>
    </row>
    <row r="115" spans="2:6">
      <c r="B115" s="32" t="s">
        <v>118</v>
      </c>
      <c r="C115" s="89">
        <v>439.27</v>
      </c>
      <c r="D115" s="90">
        <v>43650</v>
      </c>
      <c r="E115" s="89">
        <v>498.07</v>
      </c>
      <c r="F115" s="90">
        <v>43123</v>
      </c>
    </row>
    <row r="116" spans="2:6">
      <c r="B116" s="32" t="s">
        <v>119</v>
      </c>
      <c r="C116" s="89">
        <v>427.25</v>
      </c>
      <c r="D116" s="90">
        <v>43650</v>
      </c>
      <c r="E116" s="89">
        <v>477.06</v>
      </c>
      <c r="F116" s="90">
        <v>43123</v>
      </c>
    </row>
    <row r="117" spans="2:6">
      <c r="B117" s="32" t="s">
        <v>120</v>
      </c>
      <c r="C117" s="89">
        <v>412.64</v>
      </c>
      <c r="D117" s="90">
        <v>43650</v>
      </c>
      <c r="E117" s="89">
        <v>460.27</v>
      </c>
      <c r="F117" s="90">
        <v>43123</v>
      </c>
    </row>
    <row r="118" spans="2:6">
      <c r="B118" s="32" t="s">
        <v>121</v>
      </c>
      <c r="C118" s="89">
        <v>393.29</v>
      </c>
      <c r="D118" s="90">
        <v>43650</v>
      </c>
      <c r="E118" s="89">
        <v>438.98</v>
      </c>
      <c r="F118" s="90">
        <v>43123</v>
      </c>
    </row>
    <row r="119" spans="2:6">
      <c r="B119" s="7" t="s">
        <v>234</v>
      </c>
      <c r="C119" s="89">
        <v>420.13</v>
      </c>
      <c r="D119" s="90">
        <v>43650</v>
      </c>
      <c r="E119" s="89">
        <v>472.9</v>
      </c>
      <c r="F119" s="90">
        <v>43123</v>
      </c>
    </row>
    <row r="120" spans="2:6">
      <c r="B120" s="32" t="s">
        <v>122</v>
      </c>
      <c r="C120" s="89">
        <v>418.11</v>
      </c>
      <c r="D120" s="90">
        <v>43650</v>
      </c>
      <c r="E120" s="89">
        <v>478.97</v>
      </c>
      <c r="F120" s="90">
        <v>43123</v>
      </c>
    </row>
    <row r="121" spans="2:6" ht="19.2">
      <c r="B121" s="31" t="s">
        <v>215</v>
      </c>
      <c r="C121" s="89"/>
      <c r="D121" s="90"/>
      <c r="E121" s="89"/>
      <c r="F121" s="90"/>
    </row>
    <row r="122" spans="2:6">
      <c r="B122" s="32" t="s">
        <v>117</v>
      </c>
      <c r="C122" s="89">
        <v>349.49285500322793</v>
      </c>
      <c r="D122" s="90">
        <v>43829</v>
      </c>
      <c r="E122" s="89">
        <v>345.09257005385308</v>
      </c>
      <c r="F122" s="90">
        <v>43462</v>
      </c>
    </row>
    <row r="123" spans="2:6">
      <c r="B123" s="32" t="s">
        <v>118</v>
      </c>
      <c r="C123" s="89">
        <v>421.12324804165451</v>
      </c>
      <c r="D123" s="90">
        <v>43829</v>
      </c>
      <c r="E123" s="89">
        <v>408.88440509641845</v>
      </c>
      <c r="F123" s="90">
        <v>43462</v>
      </c>
    </row>
    <row r="124" spans="2:6">
      <c r="B124" s="32" t="s">
        <v>119</v>
      </c>
      <c r="C124" s="89">
        <v>411.74645793344303</v>
      </c>
      <c r="D124" s="90">
        <v>43829</v>
      </c>
      <c r="E124" s="89">
        <v>395.52502308562708</v>
      </c>
      <c r="F124" s="90">
        <v>43462</v>
      </c>
    </row>
    <row r="125" spans="2:6">
      <c r="B125" s="32" t="s">
        <v>120</v>
      </c>
      <c r="C125" s="89">
        <v>397.80211625843054</v>
      </c>
      <c r="D125" s="90">
        <v>43829</v>
      </c>
      <c r="E125" s="89">
        <v>381.85952283375963</v>
      </c>
      <c r="F125" s="90">
        <v>43462</v>
      </c>
    </row>
    <row r="126" spans="2:6">
      <c r="B126" s="32" t="s">
        <v>121</v>
      </c>
      <c r="C126" s="89">
        <v>379.31693727162946</v>
      </c>
      <c r="D126" s="90">
        <v>43829</v>
      </c>
      <c r="E126" s="89">
        <v>363.78081596605654</v>
      </c>
      <c r="F126" s="90">
        <v>43462</v>
      </c>
    </row>
    <row r="127" spans="2:6">
      <c r="B127" s="7" t="s">
        <v>234</v>
      </c>
      <c r="C127" s="89">
        <v>403.76877315587296</v>
      </c>
      <c r="D127" s="90">
        <v>43829</v>
      </c>
      <c r="E127" s="89">
        <v>390.05337014066993</v>
      </c>
      <c r="F127" s="90">
        <v>43462</v>
      </c>
    </row>
    <row r="128" spans="2:6">
      <c r="B128" s="32" t="s">
        <v>122</v>
      </c>
      <c r="C128" s="89">
        <v>399.44542944129063</v>
      </c>
      <c r="D128" s="90">
        <v>43829</v>
      </c>
      <c r="E128" s="89">
        <v>390.61458586174587</v>
      </c>
      <c r="F128" s="90">
        <v>43462</v>
      </c>
    </row>
    <row r="129" spans="2:6" ht="19.2">
      <c r="B129" s="9" t="s">
        <v>233</v>
      </c>
      <c r="C129" s="91">
        <v>2.8447934594339999</v>
      </c>
      <c r="D129" s="91"/>
      <c r="E129" s="91">
        <v>3.1087980326640001</v>
      </c>
      <c r="F129" s="91"/>
    </row>
    <row r="130" spans="2:6">
      <c r="B130" s="3" t="s">
        <v>158</v>
      </c>
      <c r="C130" s="92">
        <v>2.744309356639</v>
      </c>
      <c r="D130" s="92"/>
      <c r="E130" s="92">
        <v>3.0050750705930001</v>
      </c>
      <c r="F130" s="92"/>
    </row>
    <row r="131" spans="2:6">
      <c r="B131" s="7" t="s">
        <v>159</v>
      </c>
      <c r="C131" s="92" t="s">
        <v>0</v>
      </c>
      <c r="D131" s="92"/>
      <c r="E131" s="92" t="s">
        <v>0</v>
      </c>
      <c r="F131" s="92"/>
    </row>
    <row r="132" spans="2:6">
      <c r="B132" s="7" t="s">
        <v>160</v>
      </c>
      <c r="C132" s="92">
        <v>0.01</v>
      </c>
      <c r="D132" s="92"/>
      <c r="E132" s="92">
        <v>9.4819207250000006E-3</v>
      </c>
      <c r="F132" s="92"/>
    </row>
    <row r="133" spans="2:6">
      <c r="B133" s="7" t="s">
        <v>161</v>
      </c>
      <c r="C133" s="92">
        <v>0.04</v>
      </c>
      <c r="D133" s="92"/>
      <c r="E133" s="92">
        <v>0.04</v>
      </c>
      <c r="F133" s="92"/>
    </row>
    <row r="134" spans="2:6">
      <c r="B134" s="7" t="s">
        <v>163</v>
      </c>
      <c r="C134" s="92" t="s">
        <v>0</v>
      </c>
      <c r="D134" s="92"/>
      <c r="E134" s="92" t="s">
        <v>0</v>
      </c>
      <c r="F134" s="92"/>
    </row>
    <row r="135" spans="2:6">
      <c r="B135" s="7" t="s">
        <v>164</v>
      </c>
      <c r="C135" s="69" t="s">
        <v>0</v>
      </c>
      <c r="D135" s="69"/>
      <c r="E135" s="69" t="s">
        <v>0</v>
      </c>
      <c r="F135" s="69"/>
    </row>
    <row r="137" spans="2:6">
      <c r="B137" s="66"/>
      <c r="C137" s="67"/>
      <c r="D137" s="67"/>
      <c r="E137" s="67"/>
      <c r="F137" s="67"/>
    </row>
    <row r="139" spans="2:6">
      <c r="B139" s="66"/>
      <c r="C139" s="67"/>
      <c r="D139" s="67"/>
      <c r="E139" s="67"/>
      <c r="F139" s="67"/>
    </row>
  </sheetData>
  <mergeCells count="222">
    <mergeCell ref="C134:D134"/>
    <mergeCell ref="E134:F134"/>
    <mergeCell ref="C135:D135"/>
    <mergeCell ref="E135:F135"/>
    <mergeCell ref="C131:D131"/>
    <mergeCell ref="E131:F131"/>
    <mergeCell ref="C132:D132"/>
    <mergeCell ref="E132:F132"/>
    <mergeCell ref="C133:D133"/>
    <mergeCell ref="E133:F133"/>
    <mergeCell ref="C19:D19"/>
    <mergeCell ref="E19:F19"/>
    <mergeCell ref="C129:D129"/>
    <mergeCell ref="E129:F129"/>
    <mergeCell ref="C130:D130"/>
    <mergeCell ref="E130:F130"/>
    <mergeCell ref="C16:D16"/>
    <mergeCell ref="E16:F16"/>
    <mergeCell ref="C17:D17"/>
    <mergeCell ref="E17:F17"/>
    <mergeCell ref="C18:D18"/>
    <mergeCell ref="E18:F18"/>
    <mergeCell ref="C103:D103"/>
    <mergeCell ref="E103:F103"/>
    <mergeCell ref="C104:D104"/>
    <mergeCell ref="E104:F104"/>
    <mergeCell ref="C100:D100"/>
    <mergeCell ref="E100:F100"/>
    <mergeCell ref="C101:D101"/>
    <mergeCell ref="E101:F101"/>
    <mergeCell ref="C13:D13"/>
    <mergeCell ref="E13:F13"/>
    <mergeCell ref="C14:D14"/>
    <mergeCell ref="E14:F14"/>
    <mergeCell ref="C15:D15"/>
    <mergeCell ref="E15:F15"/>
    <mergeCell ref="C10:D10"/>
    <mergeCell ref="E10:F10"/>
    <mergeCell ref="C11:D11"/>
    <mergeCell ref="E11:F11"/>
    <mergeCell ref="C12:D12"/>
    <mergeCell ref="E12:F12"/>
    <mergeCell ref="C7:D7"/>
    <mergeCell ref="E7:F7"/>
    <mergeCell ref="C8:D8"/>
    <mergeCell ref="E8:F8"/>
    <mergeCell ref="C9:D9"/>
    <mergeCell ref="E9:F9"/>
    <mergeCell ref="C2:D2"/>
    <mergeCell ref="E2:F2"/>
    <mergeCell ref="C3:D3"/>
    <mergeCell ref="E3:F3"/>
    <mergeCell ref="C4:D4"/>
    <mergeCell ref="E4:F4"/>
    <mergeCell ref="C5:D5"/>
    <mergeCell ref="E5:F5"/>
    <mergeCell ref="C6:D6"/>
    <mergeCell ref="E6:F6"/>
    <mergeCell ref="C98:D98"/>
    <mergeCell ref="E98:F98"/>
    <mergeCell ref="C99:D99"/>
    <mergeCell ref="E99:F99"/>
    <mergeCell ref="C88:D88"/>
    <mergeCell ref="E88:F88"/>
    <mergeCell ref="C89:D89"/>
    <mergeCell ref="E89:F89"/>
    <mergeCell ref="C90:D90"/>
    <mergeCell ref="E90:F90"/>
    <mergeCell ref="C91:D91"/>
    <mergeCell ref="E91:F91"/>
    <mergeCell ref="C92:D92"/>
    <mergeCell ref="E92:F92"/>
    <mergeCell ref="C83:D83"/>
    <mergeCell ref="E83:F83"/>
    <mergeCell ref="C84:D84"/>
    <mergeCell ref="E84:F84"/>
    <mergeCell ref="C102:D102"/>
    <mergeCell ref="E102:F102"/>
    <mergeCell ref="C93:D93"/>
    <mergeCell ref="E93:F93"/>
    <mergeCell ref="C94:D94"/>
    <mergeCell ref="E94:F94"/>
    <mergeCell ref="C95:D95"/>
    <mergeCell ref="E95:F95"/>
    <mergeCell ref="C96:D96"/>
    <mergeCell ref="E96:F96"/>
    <mergeCell ref="C97:D97"/>
    <mergeCell ref="E97:F97"/>
    <mergeCell ref="C85:D85"/>
    <mergeCell ref="E85:F85"/>
    <mergeCell ref="C86:D86"/>
    <mergeCell ref="E86:F86"/>
    <mergeCell ref="C87:D87"/>
    <mergeCell ref="E87:F87"/>
    <mergeCell ref="C79:D79"/>
    <mergeCell ref="E79:F79"/>
    <mergeCell ref="C80:D80"/>
    <mergeCell ref="E80:F80"/>
    <mergeCell ref="C81:D81"/>
    <mergeCell ref="E81:F81"/>
    <mergeCell ref="C82:D82"/>
    <mergeCell ref="E82:F82"/>
    <mergeCell ref="C76:D76"/>
    <mergeCell ref="E76:F76"/>
    <mergeCell ref="C77:D77"/>
    <mergeCell ref="E77:F77"/>
    <mergeCell ref="C78:D78"/>
    <mergeCell ref="E78:F78"/>
    <mergeCell ref="C73:D73"/>
    <mergeCell ref="E73:F73"/>
    <mergeCell ref="C74:D74"/>
    <mergeCell ref="E74:F74"/>
    <mergeCell ref="C75:D75"/>
    <mergeCell ref="E75:F75"/>
    <mergeCell ref="C70:D70"/>
    <mergeCell ref="E70:F70"/>
    <mergeCell ref="C71:D71"/>
    <mergeCell ref="E71:F71"/>
    <mergeCell ref="C72:D72"/>
    <mergeCell ref="E72:F72"/>
    <mergeCell ref="C67:D67"/>
    <mergeCell ref="E67:F67"/>
    <mergeCell ref="C68:D68"/>
    <mergeCell ref="E68:F68"/>
    <mergeCell ref="C69:D69"/>
    <mergeCell ref="E69:F69"/>
    <mergeCell ref="C64:D64"/>
    <mergeCell ref="E64:F64"/>
    <mergeCell ref="C65:D65"/>
    <mergeCell ref="E65:F65"/>
    <mergeCell ref="C66:D66"/>
    <mergeCell ref="E66:F66"/>
    <mergeCell ref="C61:D61"/>
    <mergeCell ref="E61:F61"/>
    <mergeCell ref="C62:D62"/>
    <mergeCell ref="E62:F62"/>
    <mergeCell ref="C63:D63"/>
    <mergeCell ref="E63:F63"/>
    <mergeCell ref="C58:D58"/>
    <mergeCell ref="E58:F58"/>
    <mergeCell ref="C59:D59"/>
    <mergeCell ref="E59:F59"/>
    <mergeCell ref="C60:D60"/>
    <mergeCell ref="E60:F60"/>
    <mergeCell ref="C55:D55"/>
    <mergeCell ref="E55:F55"/>
    <mergeCell ref="C56:D56"/>
    <mergeCell ref="E56:F56"/>
    <mergeCell ref="C57:D57"/>
    <mergeCell ref="E57:F57"/>
    <mergeCell ref="C52:D52"/>
    <mergeCell ref="E52:F52"/>
    <mergeCell ref="C53:D53"/>
    <mergeCell ref="E53:F53"/>
    <mergeCell ref="C54:D54"/>
    <mergeCell ref="E54:F54"/>
    <mergeCell ref="C49:D49"/>
    <mergeCell ref="E49:F49"/>
    <mergeCell ref="C50:D50"/>
    <mergeCell ref="E50:F50"/>
    <mergeCell ref="C51:D51"/>
    <mergeCell ref="E51:F51"/>
    <mergeCell ref="C46:D46"/>
    <mergeCell ref="E46:F46"/>
    <mergeCell ref="C47:D47"/>
    <mergeCell ref="E47:F47"/>
    <mergeCell ref="C48:D48"/>
    <mergeCell ref="E48:F48"/>
    <mergeCell ref="C43:D43"/>
    <mergeCell ref="E43:F43"/>
    <mergeCell ref="C44:D44"/>
    <mergeCell ref="E44:F44"/>
    <mergeCell ref="C45:D45"/>
    <mergeCell ref="E45:F45"/>
    <mergeCell ref="C40:D40"/>
    <mergeCell ref="E40:F40"/>
    <mergeCell ref="C41:D41"/>
    <mergeCell ref="E41:F41"/>
    <mergeCell ref="C42:D42"/>
    <mergeCell ref="E42:F42"/>
    <mergeCell ref="C37:D37"/>
    <mergeCell ref="E37:F37"/>
    <mergeCell ref="C38:D38"/>
    <mergeCell ref="E38:F38"/>
    <mergeCell ref="C39:D39"/>
    <mergeCell ref="E39:F39"/>
    <mergeCell ref="E33:F33"/>
    <mergeCell ref="C34:D34"/>
    <mergeCell ref="E34:F34"/>
    <mergeCell ref="C35:D35"/>
    <mergeCell ref="E35:F35"/>
    <mergeCell ref="C36:D36"/>
    <mergeCell ref="E36:F36"/>
    <mergeCell ref="C26:D26"/>
    <mergeCell ref="E26:F26"/>
    <mergeCell ref="C27:D27"/>
    <mergeCell ref="E27:F27"/>
    <mergeCell ref="B137:F137"/>
    <mergeCell ref="B139:F139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root>
</root>
</file>

<file path=customXml/itemProps1.xml><?xml version="1.0" encoding="utf-8"?>
<ds:datastoreItem xmlns:ds="http://schemas.openxmlformats.org/officeDocument/2006/customXml" ds:itemID="{7F3C3AD7-44AC-4EEB-9260-047E02D9FB4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13</vt:i4>
      </vt:variant>
    </vt:vector>
  </HeadingPairs>
  <TitlesOfParts>
    <vt:vector size="18" baseType="lpstr">
      <vt:lpstr>tabela glowna</vt:lpstr>
      <vt:lpstr>tabele uzupelniajace</vt:lpstr>
      <vt:lpstr>bilans</vt:lpstr>
      <vt:lpstr>rachunek wyniku</vt:lpstr>
      <vt:lpstr>zestawienie_zmian</vt:lpstr>
      <vt:lpstr>eFR_ARK_1_akcje</vt:lpstr>
      <vt:lpstr>eFR_ARK_Akcje</vt:lpstr>
      <vt:lpstr>eFR_ARK_bilans</vt:lpstr>
      <vt:lpstr>eFR_ARK_bilans_kat</vt:lpstr>
      <vt:lpstr>eFR_ARK_depozyty</vt:lpstr>
      <vt:lpstr>eFR_ARK_dluzne_pap</vt:lpstr>
      <vt:lpstr>eFR_ARK_rach_wyn</vt:lpstr>
      <vt:lpstr>eFR_ARK_rw_kat</vt:lpstr>
      <vt:lpstr>eFR_ARK_tab_glowna</vt:lpstr>
      <vt:lpstr>eFR_ARK_zest_lkat</vt:lpstr>
      <vt:lpstr>eFR_ARK_zest_wkat</vt:lpstr>
      <vt:lpstr>eFR_ARK_zest_zmian</vt:lpstr>
      <vt:lpstr>eFR_ARK_zest_zmian_ukf</vt:lpstr>
    </vt:vector>
  </TitlesOfParts>
  <Company>BONAIR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 Mikszta</dc:creator>
  <cp:lastModifiedBy>Dorocka, Sylwia, (ProService Finteco)</cp:lastModifiedBy>
  <cp:lastPrinted>2012-02-07T10:07:04Z</cp:lastPrinted>
  <dcterms:created xsi:type="dcterms:W3CDTF">2009-09-25T10:53:11Z</dcterms:created>
  <dcterms:modified xsi:type="dcterms:W3CDTF">2020-05-22T06:43:34Z</dcterms:modified>
</cp:coreProperties>
</file>